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filterPrivacy="1" defaultThemeVersion="202300"/>
  <xr:revisionPtr revIDLastSave="0" documentId="13_ncr:1_{D9B43A77-3319-1E4E-A041-326D3F6AE74F}" xr6:coauthVersionLast="47" xr6:coauthVersionMax="47" xr10:uidLastSave="{00000000-0000-0000-0000-000000000000}"/>
  <bookViews>
    <workbookView xWindow="0" yWindow="880" windowWidth="36000" windowHeight="21420" activeTab="3" xr2:uid="{C8BC2440-B36C-E740-9BD7-B7245106E459}"/>
  </bookViews>
  <sheets>
    <sheet name="abratax_mtd_import" sheetId="7" r:id="rId1"/>
    <sheet name="Summary" sheetId="2" r:id="rId2"/>
    <sheet name="Detailed Summary" sheetId="3" r:id="rId3"/>
    <sheet name="2025-26 Digital Record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7" l="1"/>
  <c r="B5" i="7"/>
  <c r="B2" i="2"/>
  <c r="B14" i="3"/>
  <c r="B8" i="3"/>
  <c r="C8" i="3"/>
  <c r="D8" i="3"/>
  <c r="E8" i="3"/>
  <c r="B9" i="3"/>
  <c r="C9" i="3"/>
  <c r="D9" i="3"/>
  <c r="E9" i="3"/>
  <c r="B10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E7" i="3"/>
  <c r="D7" i="3"/>
  <c r="C7" i="3"/>
  <c r="C23" i="3"/>
  <c r="C3" i="2"/>
  <c r="B23" i="3"/>
  <c r="D23" i="3"/>
  <c r="E23" i="3"/>
  <c r="B7" i="3"/>
  <c r="E3" i="3"/>
  <c r="D3" i="3"/>
  <c r="C3" i="3"/>
  <c r="B3" i="3"/>
  <c r="E2" i="2"/>
  <c r="E3" i="2"/>
  <c r="D3" i="2"/>
  <c r="D2" i="2"/>
  <c r="C2" i="2"/>
  <c r="B3" i="2"/>
  <c r="C25" i="3" l="1"/>
  <c r="D25" i="3"/>
  <c r="B25" i="3"/>
  <c r="E25" i="3"/>
  <c r="C4" i="2"/>
  <c r="E4" i="2"/>
  <c r="B4" i="2"/>
  <c r="D4" i="2"/>
</calcChain>
</file>

<file path=xl/sharedStrings.xml><?xml version="1.0" encoding="utf-8"?>
<sst xmlns="http://schemas.openxmlformats.org/spreadsheetml/2006/main" count="267" uniqueCount="135">
  <si>
    <t>Date</t>
  </si>
  <si>
    <t>Category</t>
  </si>
  <si>
    <t>Type</t>
  </si>
  <si>
    <t>Description</t>
  </si>
  <si>
    <t>Amount (£)</t>
  </si>
  <si>
    <t>Mobile phone bill</t>
  </si>
  <si>
    <t>Expense</t>
  </si>
  <si>
    <t>Facebook ads</t>
  </si>
  <si>
    <t>Fuel – van</t>
  </si>
  <si>
    <t>Lawn mowing – Smith (monthly visit)</t>
  </si>
  <si>
    <t>Income</t>
  </si>
  <si>
    <t>Turnover</t>
  </si>
  <si>
    <t>Compost &amp; topsoil</t>
  </si>
  <si>
    <t>Cost of goods</t>
  </si>
  <si>
    <t>Hedge trimming – Jones</t>
  </si>
  <si>
    <t>Replacement strimmer head</t>
  </si>
  <si>
    <t>Accounting software</t>
  </si>
  <si>
    <t>Van wash</t>
  </si>
  <si>
    <t>Garden clearance – Patel</t>
  </si>
  <si>
    <t>Casual labourer – day rate</t>
  </si>
  <si>
    <t>Garden plants for client job</t>
  </si>
  <si>
    <t>Business cards printing</t>
  </si>
  <si>
    <t>Van insurance (monthly)</t>
  </si>
  <si>
    <t>Landscaping deposit – new patio</t>
  </si>
  <si>
    <t>Subcontract landscaper</t>
  </si>
  <si>
    <t>Safety gloves &amp; goggles</t>
  </si>
  <si>
    <t>Regular maintenance contract – April</t>
  </si>
  <si>
    <t>Accountant – quarterly review</t>
  </si>
  <si>
    <t>Professional fees</t>
  </si>
  <si>
    <t>Q1</t>
  </si>
  <si>
    <t>Profit</t>
  </si>
  <si>
    <t>Public liability insurance (monthly)</t>
  </si>
  <si>
    <t>Weekly garden maintenance – portfolio (July)</t>
  </si>
  <si>
    <t>Hedge reduction &amp; disposal</t>
  </si>
  <si>
    <t>Turf &amp; soil delivery</t>
  </si>
  <si>
    <t>Patio installation – stage payment</t>
  </si>
  <si>
    <t>Weekly garden maintenance – portfolio (Aug)</t>
  </si>
  <si>
    <t>Tree pruning – residential</t>
  </si>
  <si>
    <t>Seasonal plants &amp; mulch</t>
  </si>
  <si>
    <t>Lawn renovation project</t>
  </si>
  <si>
    <t>Weekly garden maintenance – portfolio (Sep)</t>
  </si>
  <si>
    <t>Garden redesign – phase 1</t>
  </si>
  <si>
    <t>Subcontract labour (hard landscaping)</t>
  </si>
  <si>
    <t>Weekly garden maintenance – portfolio (Oct)</t>
  </si>
  <si>
    <t>Leaf clearance – multiple properties</t>
  </si>
  <si>
    <t>Autumn planting project</t>
  </si>
  <si>
    <t>Weekly garden maintenance – portfolio (Nov)</t>
  </si>
  <si>
    <t>Tool servicing &amp; blade sharpening</t>
  </si>
  <si>
    <t>Commercial grounds maintenance (monthly)</t>
  </si>
  <si>
    <t>Weekly garden maintenance – portfolio (Dec)</t>
  </si>
  <si>
    <t>Winter tidy &amp; pruning</t>
  </si>
  <si>
    <t>Weekly garden maintenance – portfolio (Jan)</t>
  </si>
  <si>
    <t>Commercial contract – winter maintenance</t>
  </si>
  <si>
    <t>Protective winter workwear</t>
  </si>
  <si>
    <t>Weekly garden maintenance – portfolio (Feb)</t>
  </si>
  <si>
    <t>Hard landscaping – retaining beds</t>
  </si>
  <si>
    <t>Weekly garden maintenance – portfolio (Mar)</t>
  </si>
  <si>
    <t>Spring prep – large estate</t>
  </si>
  <si>
    <t>Garden overhaul – full redesign</t>
  </si>
  <si>
    <t>Payments to subcontractors</t>
  </si>
  <si>
    <t>Wages and staff costs</t>
  </si>
  <si>
    <t>Car, van, travel expenses</t>
  </si>
  <si>
    <t>Premises running costs</t>
  </si>
  <si>
    <t>Repairs and maintenance costs</t>
  </si>
  <si>
    <t>Office, stationery and admin costs</t>
  </si>
  <si>
    <t>Advertising and marketing</t>
  </si>
  <si>
    <t>Business entertainment</t>
  </si>
  <si>
    <t>Interest on bank and other loans</t>
  </si>
  <si>
    <t>Finance charges</t>
  </si>
  <si>
    <t>Bad debts written off</t>
  </si>
  <si>
    <t>Depreciation</t>
  </si>
  <si>
    <t>Other business expenses</t>
  </si>
  <si>
    <t>Other business income</t>
  </si>
  <si>
    <t>Tax taken off trading income</t>
  </si>
  <si>
    <t>Total expenses</t>
  </si>
  <si>
    <t>Income (cumulative)</t>
  </si>
  <si>
    <t>Expense (cumulative)</t>
  </si>
  <si>
    <t>Cumulative</t>
  </si>
  <si>
    <t>Q1+Q2</t>
  </si>
  <si>
    <t>Q1+Q2+Q3</t>
  </si>
  <si>
    <t>Q1+Q2+Q3+Q4</t>
  </si>
  <si>
    <t xml:space="preserve">SELF EMPLOYMENT MTD BRIDGING TEMPLATE - ABRATAX </t>
  </si>
  <si>
    <t>INSTRUCTIONS</t>
  </si>
  <si>
    <t>Template version: SE-1.0.0 (read only - must be present)</t>
  </si>
  <si>
    <t>1)</t>
  </si>
  <si>
    <t>Add this tab to your excel business working file (your digital records)</t>
  </si>
  <si>
    <t>INCOME</t>
  </si>
  <si>
    <t>AMOUNT (£)</t>
  </si>
  <si>
    <t xml:space="preserve">2)
</t>
  </si>
  <si>
    <t>For each of the coloured boxes, create a formula link to the corresponding business box in your working file. Any nil values should be populated with a 0, or the cell left blank.</t>
  </si>
  <si>
    <t>Turnover / sales income</t>
  </si>
  <si>
    <t>Income for the period being submitted</t>
  </si>
  <si>
    <t>3)</t>
  </si>
  <si>
    <t>Once complete, right click on the "abratax_mtd_import" tab at the bottom of this sheet and select "Move or Copy..."</t>
  </si>
  <si>
    <t>4)</t>
  </si>
  <si>
    <t>Under the "To Book" dropdown, select "(new book)", press OK.</t>
  </si>
  <si>
    <t>5)</t>
  </si>
  <si>
    <t>This tab will move to a new worksheet. Save this new worksheet as a CSV file (File -&gt; Save as, file format = CSV ) and import it to AbraTax</t>
  </si>
  <si>
    <t>SUMMARY EXPENSES</t>
  </si>
  <si>
    <t>Consolidated expenses</t>
  </si>
  <si>
    <t>If eligible for consolidated expenses, ignore full detail expense boxes below and fill in this single box</t>
  </si>
  <si>
    <t>OR</t>
  </si>
  <si>
    <t>DETAILED EXPENSES</t>
  </si>
  <si>
    <t>ALLOWABLE EXPENSE</t>
  </si>
  <si>
    <t xml:space="preserve">DISALLOWABLE EXPENSE </t>
  </si>
  <si>
    <t>Direct costs of goods or materials bought and sold as part of your business.</t>
  </si>
  <si>
    <t>The non-allowable portion of goods or materials costs (for example private use).</t>
  </si>
  <si>
    <t>Amounts paid to subcontractors (for example under CIS), before tax deductions.</t>
  </si>
  <si>
    <t>Any subcontractor costs that are not allowable for tax purposes.</t>
  </si>
  <si>
    <t>Gross wages, salaries, bonuses, employer NICs and pension contributions.</t>
  </si>
  <si>
    <t>Staff costs that are not wholly and exclusively for business use.</t>
  </si>
  <si>
    <t>Business mileage, fuel, vehicle running costs, public transport and accommodation for business travel.</t>
  </si>
  <si>
    <t>Private or non-business portion of travel and vehicle costs.</t>
  </si>
  <si>
    <t>Rent, utilities, business rates, insurance and other running costs for business premises.</t>
  </si>
  <si>
    <t>Private or non-business use element of premises costs.</t>
  </si>
  <si>
    <t>Repairs and maintenance of business premises, vehicles or equipment (not improvements).</t>
  </si>
  <si>
    <t>Repairs that relate to private use or capital improvements.</t>
  </si>
  <si>
    <t>Telephone, internet, stationery, software subscriptions and general office costs.</t>
  </si>
  <si>
    <t>Office or admin costs not wholly for business use.</t>
  </si>
  <si>
    <t>Advertising, website costs, listings and promotional expenses.</t>
  </si>
  <si>
    <t>Advertising or promotion that is not allowable for tax purposes.</t>
  </si>
  <si>
    <t>Client entertainment costs (note: normally not allowable for tax).</t>
  </si>
  <si>
    <t>Client entertainment costs (normally fully disallowed).</t>
  </si>
  <si>
    <t>Interest on business loans, overdrafts or credit used for the business.</t>
  </si>
  <si>
    <t>Interest relating to private or non-business borrowing.</t>
  </si>
  <si>
    <t>Bank charges, credit card fees and similar finance costs.</t>
  </si>
  <si>
    <t>Bank or finance charges not incurred wholly for business use.</t>
  </si>
  <si>
    <t>Trade debts that you do not expect to recover and have written off in this period.</t>
  </si>
  <si>
    <t>Bad debts that do not meet HMRC conditions for relief.</t>
  </si>
  <si>
    <t>Accountancy, legal and other professional fees relating to the business.</t>
  </si>
  <si>
    <t>Professional fees relating to private or capital matters.</t>
  </si>
  <si>
    <t>Accounting depreciation of assets (note: not allowable for tax).</t>
  </si>
  <si>
    <t>Depreciation is not allowable for tax (capital allowances are used instead).</t>
  </si>
  <si>
    <t>Any other allowable business expenses not included above.</t>
  </si>
  <si>
    <t>Any other expenses that are not allowable for tax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</si>
</sst>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18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8"/>
      <color theme="1"/>
      <name val="Arial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b/>
      <sz val="18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Noto Sans Symbols"/>
    </font>
    <font>
      <sz val="10"/>
      <color theme="1"/>
      <name val="Arial"/>
      <family val="2"/>
    </font>
    <font>
      <b/>
      <sz val="14"/>
      <color rgb="FF000000"/>
      <name val="Aptos Narrow"/>
      <family val="2"/>
      <scheme val="minor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0" fillId="0" borderId="0" xfId="0" applyNumberFormat="1"/>
    <xf numFmtId="44" fontId="0" fillId="0" borderId="1" xfId="0" applyNumberForma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4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4" fontId="11" fillId="2" borderId="2" xfId="0" applyNumberFormat="1" applyFont="1" applyFill="1" applyBorder="1"/>
    <xf numFmtId="0" fontId="0" fillId="0" borderId="0" xfId="0" applyAlignment="1">
      <alignment wrapText="1"/>
    </xf>
    <xf numFmtId="4" fontId="11" fillId="2" borderId="3" xfId="0" applyNumberFormat="1" applyFont="1" applyFill="1" applyBorder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numFmt numFmtId="34" formatCode="_(&quot;£&quot;* #,##0.00_);_(&quot;£&quot;* \(#,##0.00\);_(&quot;£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12699</xdr:colOff>
      <xdr:row>8</xdr:row>
      <xdr:rowOff>317500</xdr:rowOff>
    </xdr:from>
    <xdr:ext cx="2073729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FA665E9C-DDD4-1042-B229-5F15CBC9B5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299" y="1828800"/>
          <a:ext cx="207372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E941A8-D584-C74B-B112-A8EA5789E6C8}" name="Table1" displayName="Table1" ref="A1:E53" totalsRowShown="0" headerRowDxfId="3">
  <autoFilter ref="A1:E53" xr:uid="{AEE941A8-D584-C74B-B112-A8EA5789E6C8}"/>
  <tableColumns count="5">
    <tableColumn id="1" xr3:uid="{7FBD1337-8136-FD40-8DDB-183C70352F97}" name="Date" dataDxfId="2"/>
    <tableColumn id="2" xr3:uid="{C5D78DC4-B698-C547-B8DB-CFEFBBAF57D3}" name="Description"/>
    <tableColumn id="3" xr3:uid="{808C3E32-E11B-EA41-BABB-95A54E105D08}" name="Type"/>
    <tableColumn id="4" xr3:uid="{C13F9C33-8784-664E-9158-6482BF1E9354}" name="Category" dataDxfId="1"/>
    <tableColumn id="5" xr3:uid="{CC055A07-AF1A-734F-BC3C-108125C4BD3F}" name="Amount (£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27FD-959D-D74D-8994-633D881003C4}">
  <dimension ref="A1:AD1013"/>
  <sheetViews>
    <sheetView zoomScale="70" zoomScaleNormal="70" workbookViewId="0"/>
  </sheetViews>
  <sheetFormatPr baseColWidth="10" defaultColWidth="12.6640625" defaultRowHeight="15" customHeight="1"/>
  <cols>
    <col min="1" max="1" width="56.83203125" customWidth="1"/>
    <col min="2" max="2" width="17.83203125" customWidth="1"/>
    <col min="3" max="3" width="4.33203125" customWidth="1"/>
    <col min="4" max="4" width="47.33203125" customWidth="1"/>
    <col min="5" max="5" width="14" customWidth="1"/>
    <col min="6" max="6" width="17.83203125" customWidth="1"/>
    <col min="7" max="7" width="4.33203125" customWidth="1"/>
    <col min="8" max="8" width="48.83203125" customWidth="1"/>
    <col min="9" max="9" width="4.33203125" customWidth="1"/>
    <col min="23" max="30" width="10" customWidth="1"/>
    <col min="257" max="257" width="56.83203125" customWidth="1"/>
    <col min="258" max="258" width="17.83203125" customWidth="1"/>
    <col min="259" max="259" width="4.33203125" customWidth="1"/>
    <col min="260" max="260" width="47.33203125" customWidth="1"/>
    <col min="261" max="261" width="14" customWidth="1"/>
    <col min="262" max="262" width="17.83203125" customWidth="1"/>
    <col min="263" max="263" width="4.33203125" customWidth="1"/>
    <col min="264" max="264" width="48.83203125" customWidth="1"/>
    <col min="265" max="265" width="4.33203125" customWidth="1"/>
    <col min="279" max="286" width="10" customWidth="1"/>
    <col min="513" max="513" width="56.83203125" customWidth="1"/>
    <col min="514" max="514" width="17.83203125" customWidth="1"/>
    <col min="515" max="515" width="4.33203125" customWidth="1"/>
    <col min="516" max="516" width="47.33203125" customWidth="1"/>
    <col min="517" max="517" width="14" customWidth="1"/>
    <col min="518" max="518" width="17.83203125" customWidth="1"/>
    <col min="519" max="519" width="4.33203125" customWidth="1"/>
    <col min="520" max="520" width="48.83203125" customWidth="1"/>
    <col min="521" max="521" width="4.33203125" customWidth="1"/>
    <col min="535" max="542" width="10" customWidth="1"/>
    <col min="769" max="769" width="56.83203125" customWidth="1"/>
    <col min="770" max="770" width="17.83203125" customWidth="1"/>
    <col min="771" max="771" width="4.33203125" customWidth="1"/>
    <col min="772" max="772" width="47.33203125" customWidth="1"/>
    <col min="773" max="773" width="14" customWidth="1"/>
    <col min="774" max="774" width="17.83203125" customWidth="1"/>
    <col min="775" max="775" width="4.33203125" customWidth="1"/>
    <col min="776" max="776" width="48.83203125" customWidth="1"/>
    <col min="777" max="777" width="4.33203125" customWidth="1"/>
    <col min="791" max="798" width="10" customWidth="1"/>
    <col min="1025" max="1025" width="56.83203125" customWidth="1"/>
    <col min="1026" max="1026" width="17.83203125" customWidth="1"/>
    <col min="1027" max="1027" width="4.33203125" customWidth="1"/>
    <col min="1028" max="1028" width="47.33203125" customWidth="1"/>
    <col min="1029" max="1029" width="14" customWidth="1"/>
    <col min="1030" max="1030" width="17.83203125" customWidth="1"/>
    <col min="1031" max="1031" width="4.33203125" customWidth="1"/>
    <col min="1032" max="1032" width="48.83203125" customWidth="1"/>
    <col min="1033" max="1033" width="4.33203125" customWidth="1"/>
    <col min="1047" max="1054" width="10" customWidth="1"/>
    <col min="1281" max="1281" width="56.83203125" customWidth="1"/>
    <col min="1282" max="1282" width="17.83203125" customWidth="1"/>
    <col min="1283" max="1283" width="4.33203125" customWidth="1"/>
    <col min="1284" max="1284" width="47.33203125" customWidth="1"/>
    <col min="1285" max="1285" width="14" customWidth="1"/>
    <col min="1286" max="1286" width="17.83203125" customWidth="1"/>
    <col min="1287" max="1287" width="4.33203125" customWidth="1"/>
    <col min="1288" max="1288" width="48.83203125" customWidth="1"/>
    <col min="1289" max="1289" width="4.33203125" customWidth="1"/>
    <col min="1303" max="1310" width="10" customWidth="1"/>
    <col min="1537" max="1537" width="56.83203125" customWidth="1"/>
    <col min="1538" max="1538" width="17.83203125" customWidth="1"/>
    <col min="1539" max="1539" width="4.33203125" customWidth="1"/>
    <col min="1540" max="1540" width="47.33203125" customWidth="1"/>
    <col min="1541" max="1541" width="14" customWidth="1"/>
    <col min="1542" max="1542" width="17.83203125" customWidth="1"/>
    <col min="1543" max="1543" width="4.33203125" customWidth="1"/>
    <col min="1544" max="1544" width="48.83203125" customWidth="1"/>
    <col min="1545" max="1545" width="4.33203125" customWidth="1"/>
    <col min="1559" max="1566" width="10" customWidth="1"/>
    <col min="1793" max="1793" width="56.83203125" customWidth="1"/>
    <col min="1794" max="1794" width="17.83203125" customWidth="1"/>
    <col min="1795" max="1795" width="4.33203125" customWidth="1"/>
    <col min="1796" max="1796" width="47.33203125" customWidth="1"/>
    <col min="1797" max="1797" width="14" customWidth="1"/>
    <col min="1798" max="1798" width="17.83203125" customWidth="1"/>
    <col min="1799" max="1799" width="4.33203125" customWidth="1"/>
    <col min="1800" max="1800" width="48.83203125" customWidth="1"/>
    <col min="1801" max="1801" width="4.33203125" customWidth="1"/>
    <col min="1815" max="1822" width="10" customWidth="1"/>
    <col min="2049" max="2049" width="56.83203125" customWidth="1"/>
    <col min="2050" max="2050" width="17.83203125" customWidth="1"/>
    <col min="2051" max="2051" width="4.33203125" customWidth="1"/>
    <col min="2052" max="2052" width="47.33203125" customWidth="1"/>
    <col min="2053" max="2053" width="14" customWidth="1"/>
    <col min="2054" max="2054" width="17.83203125" customWidth="1"/>
    <col min="2055" max="2055" width="4.33203125" customWidth="1"/>
    <col min="2056" max="2056" width="48.83203125" customWidth="1"/>
    <col min="2057" max="2057" width="4.33203125" customWidth="1"/>
    <col min="2071" max="2078" width="10" customWidth="1"/>
    <col min="2305" max="2305" width="56.83203125" customWidth="1"/>
    <col min="2306" max="2306" width="17.83203125" customWidth="1"/>
    <col min="2307" max="2307" width="4.33203125" customWidth="1"/>
    <col min="2308" max="2308" width="47.33203125" customWidth="1"/>
    <col min="2309" max="2309" width="14" customWidth="1"/>
    <col min="2310" max="2310" width="17.83203125" customWidth="1"/>
    <col min="2311" max="2311" width="4.33203125" customWidth="1"/>
    <col min="2312" max="2312" width="48.83203125" customWidth="1"/>
    <col min="2313" max="2313" width="4.33203125" customWidth="1"/>
    <col min="2327" max="2334" width="10" customWidth="1"/>
    <col min="2561" max="2561" width="56.83203125" customWidth="1"/>
    <col min="2562" max="2562" width="17.83203125" customWidth="1"/>
    <col min="2563" max="2563" width="4.33203125" customWidth="1"/>
    <col min="2564" max="2564" width="47.33203125" customWidth="1"/>
    <col min="2565" max="2565" width="14" customWidth="1"/>
    <col min="2566" max="2566" width="17.83203125" customWidth="1"/>
    <col min="2567" max="2567" width="4.33203125" customWidth="1"/>
    <col min="2568" max="2568" width="48.83203125" customWidth="1"/>
    <col min="2569" max="2569" width="4.33203125" customWidth="1"/>
    <col min="2583" max="2590" width="10" customWidth="1"/>
    <col min="2817" max="2817" width="56.83203125" customWidth="1"/>
    <col min="2818" max="2818" width="17.83203125" customWidth="1"/>
    <col min="2819" max="2819" width="4.33203125" customWidth="1"/>
    <col min="2820" max="2820" width="47.33203125" customWidth="1"/>
    <col min="2821" max="2821" width="14" customWidth="1"/>
    <col min="2822" max="2822" width="17.83203125" customWidth="1"/>
    <col min="2823" max="2823" width="4.33203125" customWidth="1"/>
    <col min="2824" max="2824" width="48.83203125" customWidth="1"/>
    <col min="2825" max="2825" width="4.33203125" customWidth="1"/>
    <col min="2839" max="2846" width="10" customWidth="1"/>
    <col min="3073" max="3073" width="56.83203125" customWidth="1"/>
    <col min="3074" max="3074" width="17.83203125" customWidth="1"/>
    <col min="3075" max="3075" width="4.33203125" customWidth="1"/>
    <col min="3076" max="3076" width="47.33203125" customWidth="1"/>
    <col min="3077" max="3077" width="14" customWidth="1"/>
    <col min="3078" max="3078" width="17.83203125" customWidth="1"/>
    <col min="3079" max="3079" width="4.33203125" customWidth="1"/>
    <col min="3080" max="3080" width="48.83203125" customWidth="1"/>
    <col min="3081" max="3081" width="4.33203125" customWidth="1"/>
    <col min="3095" max="3102" width="10" customWidth="1"/>
    <col min="3329" max="3329" width="56.83203125" customWidth="1"/>
    <col min="3330" max="3330" width="17.83203125" customWidth="1"/>
    <col min="3331" max="3331" width="4.33203125" customWidth="1"/>
    <col min="3332" max="3332" width="47.33203125" customWidth="1"/>
    <col min="3333" max="3333" width="14" customWidth="1"/>
    <col min="3334" max="3334" width="17.83203125" customWidth="1"/>
    <col min="3335" max="3335" width="4.33203125" customWidth="1"/>
    <col min="3336" max="3336" width="48.83203125" customWidth="1"/>
    <col min="3337" max="3337" width="4.33203125" customWidth="1"/>
    <col min="3351" max="3358" width="10" customWidth="1"/>
    <col min="3585" max="3585" width="56.83203125" customWidth="1"/>
    <col min="3586" max="3586" width="17.83203125" customWidth="1"/>
    <col min="3587" max="3587" width="4.33203125" customWidth="1"/>
    <col min="3588" max="3588" width="47.33203125" customWidth="1"/>
    <col min="3589" max="3589" width="14" customWidth="1"/>
    <col min="3590" max="3590" width="17.83203125" customWidth="1"/>
    <col min="3591" max="3591" width="4.33203125" customWidth="1"/>
    <col min="3592" max="3592" width="48.83203125" customWidth="1"/>
    <col min="3593" max="3593" width="4.33203125" customWidth="1"/>
    <col min="3607" max="3614" width="10" customWidth="1"/>
    <col min="3841" max="3841" width="56.83203125" customWidth="1"/>
    <col min="3842" max="3842" width="17.83203125" customWidth="1"/>
    <col min="3843" max="3843" width="4.33203125" customWidth="1"/>
    <col min="3844" max="3844" width="47.33203125" customWidth="1"/>
    <col min="3845" max="3845" width="14" customWidth="1"/>
    <col min="3846" max="3846" width="17.83203125" customWidth="1"/>
    <col min="3847" max="3847" width="4.33203125" customWidth="1"/>
    <col min="3848" max="3848" width="48.83203125" customWidth="1"/>
    <col min="3849" max="3849" width="4.33203125" customWidth="1"/>
    <col min="3863" max="3870" width="10" customWidth="1"/>
    <col min="4097" max="4097" width="56.83203125" customWidth="1"/>
    <col min="4098" max="4098" width="17.83203125" customWidth="1"/>
    <col min="4099" max="4099" width="4.33203125" customWidth="1"/>
    <col min="4100" max="4100" width="47.33203125" customWidth="1"/>
    <col min="4101" max="4101" width="14" customWidth="1"/>
    <col min="4102" max="4102" width="17.83203125" customWidth="1"/>
    <col min="4103" max="4103" width="4.33203125" customWidth="1"/>
    <col min="4104" max="4104" width="48.83203125" customWidth="1"/>
    <col min="4105" max="4105" width="4.33203125" customWidth="1"/>
    <col min="4119" max="4126" width="10" customWidth="1"/>
    <col min="4353" max="4353" width="56.83203125" customWidth="1"/>
    <col min="4354" max="4354" width="17.83203125" customWidth="1"/>
    <col min="4355" max="4355" width="4.33203125" customWidth="1"/>
    <col min="4356" max="4356" width="47.33203125" customWidth="1"/>
    <col min="4357" max="4357" width="14" customWidth="1"/>
    <col min="4358" max="4358" width="17.83203125" customWidth="1"/>
    <col min="4359" max="4359" width="4.33203125" customWidth="1"/>
    <col min="4360" max="4360" width="48.83203125" customWidth="1"/>
    <col min="4361" max="4361" width="4.33203125" customWidth="1"/>
    <col min="4375" max="4382" width="10" customWidth="1"/>
    <col min="4609" max="4609" width="56.83203125" customWidth="1"/>
    <col min="4610" max="4610" width="17.83203125" customWidth="1"/>
    <col min="4611" max="4611" width="4.33203125" customWidth="1"/>
    <col min="4612" max="4612" width="47.33203125" customWidth="1"/>
    <col min="4613" max="4613" width="14" customWidth="1"/>
    <col min="4614" max="4614" width="17.83203125" customWidth="1"/>
    <col min="4615" max="4615" width="4.33203125" customWidth="1"/>
    <col min="4616" max="4616" width="48.83203125" customWidth="1"/>
    <col min="4617" max="4617" width="4.33203125" customWidth="1"/>
    <col min="4631" max="4638" width="10" customWidth="1"/>
    <col min="4865" max="4865" width="56.83203125" customWidth="1"/>
    <col min="4866" max="4866" width="17.83203125" customWidth="1"/>
    <col min="4867" max="4867" width="4.33203125" customWidth="1"/>
    <col min="4868" max="4868" width="47.33203125" customWidth="1"/>
    <col min="4869" max="4869" width="14" customWidth="1"/>
    <col min="4870" max="4870" width="17.83203125" customWidth="1"/>
    <col min="4871" max="4871" width="4.33203125" customWidth="1"/>
    <col min="4872" max="4872" width="48.83203125" customWidth="1"/>
    <col min="4873" max="4873" width="4.33203125" customWidth="1"/>
    <col min="4887" max="4894" width="10" customWidth="1"/>
    <col min="5121" max="5121" width="56.83203125" customWidth="1"/>
    <col min="5122" max="5122" width="17.83203125" customWidth="1"/>
    <col min="5123" max="5123" width="4.33203125" customWidth="1"/>
    <col min="5124" max="5124" width="47.33203125" customWidth="1"/>
    <col min="5125" max="5125" width="14" customWidth="1"/>
    <col min="5126" max="5126" width="17.83203125" customWidth="1"/>
    <col min="5127" max="5127" width="4.33203125" customWidth="1"/>
    <col min="5128" max="5128" width="48.83203125" customWidth="1"/>
    <col min="5129" max="5129" width="4.33203125" customWidth="1"/>
    <col min="5143" max="5150" width="10" customWidth="1"/>
    <col min="5377" max="5377" width="56.83203125" customWidth="1"/>
    <col min="5378" max="5378" width="17.83203125" customWidth="1"/>
    <col min="5379" max="5379" width="4.33203125" customWidth="1"/>
    <col min="5380" max="5380" width="47.33203125" customWidth="1"/>
    <col min="5381" max="5381" width="14" customWidth="1"/>
    <col min="5382" max="5382" width="17.83203125" customWidth="1"/>
    <col min="5383" max="5383" width="4.33203125" customWidth="1"/>
    <col min="5384" max="5384" width="48.83203125" customWidth="1"/>
    <col min="5385" max="5385" width="4.33203125" customWidth="1"/>
    <col min="5399" max="5406" width="10" customWidth="1"/>
    <col min="5633" max="5633" width="56.83203125" customWidth="1"/>
    <col min="5634" max="5634" width="17.83203125" customWidth="1"/>
    <col min="5635" max="5635" width="4.33203125" customWidth="1"/>
    <col min="5636" max="5636" width="47.33203125" customWidth="1"/>
    <col min="5637" max="5637" width="14" customWidth="1"/>
    <col min="5638" max="5638" width="17.83203125" customWidth="1"/>
    <col min="5639" max="5639" width="4.33203125" customWidth="1"/>
    <col min="5640" max="5640" width="48.83203125" customWidth="1"/>
    <col min="5641" max="5641" width="4.33203125" customWidth="1"/>
    <col min="5655" max="5662" width="10" customWidth="1"/>
    <col min="5889" max="5889" width="56.83203125" customWidth="1"/>
    <col min="5890" max="5890" width="17.83203125" customWidth="1"/>
    <col min="5891" max="5891" width="4.33203125" customWidth="1"/>
    <col min="5892" max="5892" width="47.33203125" customWidth="1"/>
    <col min="5893" max="5893" width="14" customWidth="1"/>
    <col min="5894" max="5894" width="17.83203125" customWidth="1"/>
    <col min="5895" max="5895" width="4.33203125" customWidth="1"/>
    <col min="5896" max="5896" width="48.83203125" customWidth="1"/>
    <col min="5897" max="5897" width="4.33203125" customWidth="1"/>
    <col min="5911" max="5918" width="10" customWidth="1"/>
    <col min="6145" max="6145" width="56.83203125" customWidth="1"/>
    <col min="6146" max="6146" width="17.83203125" customWidth="1"/>
    <col min="6147" max="6147" width="4.33203125" customWidth="1"/>
    <col min="6148" max="6148" width="47.33203125" customWidth="1"/>
    <col min="6149" max="6149" width="14" customWidth="1"/>
    <col min="6150" max="6150" width="17.83203125" customWidth="1"/>
    <col min="6151" max="6151" width="4.33203125" customWidth="1"/>
    <col min="6152" max="6152" width="48.83203125" customWidth="1"/>
    <col min="6153" max="6153" width="4.33203125" customWidth="1"/>
    <col min="6167" max="6174" width="10" customWidth="1"/>
    <col min="6401" max="6401" width="56.83203125" customWidth="1"/>
    <col min="6402" max="6402" width="17.83203125" customWidth="1"/>
    <col min="6403" max="6403" width="4.33203125" customWidth="1"/>
    <col min="6404" max="6404" width="47.33203125" customWidth="1"/>
    <col min="6405" max="6405" width="14" customWidth="1"/>
    <col min="6406" max="6406" width="17.83203125" customWidth="1"/>
    <col min="6407" max="6407" width="4.33203125" customWidth="1"/>
    <col min="6408" max="6408" width="48.83203125" customWidth="1"/>
    <col min="6409" max="6409" width="4.33203125" customWidth="1"/>
    <col min="6423" max="6430" width="10" customWidth="1"/>
    <col min="6657" max="6657" width="56.83203125" customWidth="1"/>
    <col min="6658" max="6658" width="17.83203125" customWidth="1"/>
    <col min="6659" max="6659" width="4.33203125" customWidth="1"/>
    <col min="6660" max="6660" width="47.33203125" customWidth="1"/>
    <col min="6661" max="6661" width="14" customWidth="1"/>
    <col min="6662" max="6662" width="17.83203125" customWidth="1"/>
    <col min="6663" max="6663" width="4.33203125" customWidth="1"/>
    <col min="6664" max="6664" width="48.83203125" customWidth="1"/>
    <col min="6665" max="6665" width="4.33203125" customWidth="1"/>
    <col min="6679" max="6686" width="10" customWidth="1"/>
    <col min="6913" max="6913" width="56.83203125" customWidth="1"/>
    <col min="6914" max="6914" width="17.83203125" customWidth="1"/>
    <col min="6915" max="6915" width="4.33203125" customWidth="1"/>
    <col min="6916" max="6916" width="47.33203125" customWidth="1"/>
    <col min="6917" max="6917" width="14" customWidth="1"/>
    <col min="6918" max="6918" width="17.83203125" customWidth="1"/>
    <col min="6919" max="6919" width="4.33203125" customWidth="1"/>
    <col min="6920" max="6920" width="48.83203125" customWidth="1"/>
    <col min="6921" max="6921" width="4.33203125" customWidth="1"/>
    <col min="6935" max="6942" width="10" customWidth="1"/>
    <col min="7169" max="7169" width="56.83203125" customWidth="1"/>
    <col min="7170" max="7170" width="17.83203125" customWidth="1"/>
    <col min="7171" max="7171" width="4.33203125" customWidth="1"/>
    <col min="7172" max="7172" width="47.33203125" customWidth="1"/>
    <col min="7173" max="7173" width="14" customWidth="1"/>
    <col min="7174" max="7174" width="17.83203125" customWidth="1"/>
    <col min="7175" max="7175" width="4.33203125" customWidth="1"/>
    <col min="7176" max="7176" width="48.83203125" customWidth="1"/>
    <col min="7177" max="7177" width="4.33203125" customWidth="1"/>
    <col min="7191" max="7198" width="10" customWidth="1"/>
    <col min="7425" max="7425" width="56.83203125" customWidth="1"/>
    <col min="7426" max="7426" width="17.83203125" customWidth="1"/>
    <col min="7427" max="7427" width="4.33203125" customWidth="1"/>
    <col min="7428" max="7428" width="47.33203125" customWidth="1"/>
    <col min="7429" max="7429" width="14" customWidth="1"/>
    <col min="7430" max="7430" width="17.83203125" customWidth="1"/>
    <col min="7431" max="7431" width="4.33203125" customWidth="1"/>
    <col min="7432" max="7432" width="48.83203125" customWidth="1"/>
    <col min="7433" max="7433" width="4.33203125" customWidth="1"/>
    <col min="7447" max="7454" width="10" customWidth="1"/>
    <col min="7681" max="7681" width="56.83203125" customWidth="1"/>
    <col min="7682" max="7682" width="17.83203125" customWidth="1"/>
    <col min="7683" max="7683" width="4.33203125" customWidth="1"/>
    <col min="7684" max="7684" width="47.33203125" customWidth="1"/>
    <col min="7685" max="7685" width="14" customWidth="1"/>
    <col min="7686" max="7686" width="17.83203125" customWidth="1"/>
    <col min="7687" max="7687" width="4.33203125" customWidth="1"/>
    <col min="7688" max="7688" width="48.83203125" customWidth="1"/>
    <col min="7689" max="7689" width="4.33203125" customWidth="1"/>
    <col min="7703" max="7710" width="10" customWidth="1"/>
    <col min="7937" max="7937" width="56.83203125" customWidth="1"/>
    <col min="7938" max="7938" width="17.83203125" customWidth="1"/>
    <col min="7939" max="7939" width="4.33203125" customWidth="1"/>
    <col min="7940" max="7940" width="47.33203125" customWidth="1"/>
    <col min="7941" max="7941" width="14" customWidth="1"/>
    <col min="7942" max="7942" width="17.83203125" customWidth="1"/>
    <col min="7943" max="7943" width="4.33203125" customWidth="1"/>
    <col min="7944" max="7944" width="48.83203125" customWidth="1"/>
    <col min="7945" max="7945" width="4.33203125" customWidth="1"/>
    <col min="7959" max="7966" width="10" customWidth="1"/>
    <col min="8193" max="8193" width="56.83203125" customWidth="1"/>
    <col min="8194" max="8194" width="17.83203125" customWidth="1"/>
    <col min="8195" max="8195" width="4.33203125" customWidth="1"/>
    <col min="8196" max="8196" width="47.33203125" customWidth="1"/>
    <col min="8197" max="8197" width="14" customWidth="1"/>
    <col min="8198" max="8198" width="17.83203125" customWidth="1"/>
    <col min="8199" max="8199" width="4.33203125" customWidth="1"/>
    <col min="8200" max="8200" width="48.83203125" customWidth="1"/>
    <col min="8201" max="8201" width="4.33203125" customWidth="1"/>
    <col min="8215" max="8222" width="10" customWidth="1"/>
    <col min="8449" max="8449" width="56.83203125" customWidth="1"/>
    <col min="8450" max="8450" width="17.83203125" customWidth="1"/>
    <col min="8451" max="8451" width="4.33203125" customWidth="1"/>
    <col min="8452" max="8452" width="47.33203125" customWidth="1"/>
    <col min="8453" max="8453" width="14" customWidth="1"/>
    <col min="8454" max="8454" width="17.83203125" customWidth="1"/>
    <col min="8455" max="8455" width="4.33203125" customWidth="1"/>
    <col min="8456" max="8456" width="48.83203125" customWidth="1"/>
    <col min="8457" max="8457" width="4.33203125" customWidth="1"/>
    <col min="8471" max="8478" width="10" customWidth="1"/>
    <col min="8705" max="8705" width="56.83203125" customWidth="1"/>
    <col min="8706" max="8706" width="17.83203125" customWidth="1"/>
    <col min="8707" max="8707" width="4.33203125" customWidth="1"/>
    <col min="8708" max="8708" width="47.33203125" customWidth="1"/>
    <col min="8709" max="8709" width="14" customWidth="1"/>
    <col min="8710" max="8710" width="17.83203125" customWidth="1"/>
    <col min="8711" max="8711" width="4.33203125" customWidth="1"/>
    <col min="8712" max="8712" width="48.83203125" customWidth="1"/>
    <col min="8713" max="8713" width="4.33203125" customWidth="1"/>
    <col min="8727" max="8734" width="10" customWidth="1"/>
    <col min="8961" max="8961" width="56.83203125" customWidth="1"/>
    <col min="8962" max="8962" width="17.83203125" customWidth="1"/>
    <col min="8963" max="8963" width="4.33203125" customWidth="1"/>
    <col min="8964" max="8964" width="47.33203125" customWidth="1"/>
    <col min="8965" max="8965" width="14" customWidth="1"/>
    <col min="8966" max="8966" width="17.83203125" customWidth="1"/>
    <col min="8967" max="8967" width="4.33203125" customWidth="1"/>
    <col min="8968" max="8968" width="48.83203125" customWidth="1"/>
    <col min="8969" max="8969" width="4.33203125" customWidth="1"/>
    <col min="8983" max="8990" width="10" customWidth="1"/>
    <col min="9217" max="9217" width="56.83203125" customWidth="1"/>
    <col min="9218" max="9218" width="17.83203125" customWidth="1"/>
    <col min="9219" max="9219" width="4.33203125" customWidth="1"/>
    <col min="9220" max="9220" width="47.33203125" customWidth="1"/>
    <col min="9221" max="9221" width="14" customWidth="1"/>
    <col min="9222" max="9222" width="17.83203125" customWidth="1"/>
    <col min="9223" max="9223" width="4.33203125" customWidth="1"/>
    <col min="9224" max="9224" width="48.83203125" customWidth="1"/>
    <col min="9225" max="9225" width="4.33203125" customWidth="1"/>
    <col min="9239" max="9246" width="10" customWidth="1"/>
    <col min="9473" max="9473" width="56.83203125" customWidth="1"/>
    <col min="9474" max="9474" width="17.83203125" customWidth="1"/>
    <col min="9475" max="9475" width="4.33203125" customWidth="1"/>
    <col min="9476" max="9476" width="47.33203125" customWidth="1"/>
    <col min="9477" max="9477" width="14" customWidth="1"/>
    <col min="9478" max="9478" width="17.83203125" customWidth="1"/>
    <col min="9479" max="9479" width="4.33203125" customWidth="1"/>
    <col min="9480" max="9480" width="48.83203125" customWidth="1"/>
    <col min="9481" max="9481" width="4.33203125" customWidth="1"/>
    <col min="9495" max="9502" width="10" customWidth="1"/>
    <col min="9729" max="9729" width="56.83203125" customWidth="1"/>
    <col min="9730" max="9730" width="17.83203125" customWidth="1"/>
    <col min="9731" max="9731" width="4.33203125" customWidth="1"/>
    <col min="9732" max="9732" width="47.33203125" customWidth="1"/>
    <col min="9733" max="9733" width="14" customWidth="1"/>
    <col min="9734" max="9734" width="17.83203125" customWidth="1"/>
    <col min="9735" max="9735" width="4.33203125" customWidth="1"/>
    <col min="9736" max="9736" width="48.83203125" customWidth="1"/>
    <col min="9737" max="9737" width="4.33203125" customWidth="1"/>
    <col min="9751" max="9758" width="10" customWidth="1"/>
    <col min="9985" max="9985" width="56.83203125" customWidth="1"/>
    <col min="9986" max="9986" width="17.83203125" customWidth="1"/>
    <col min="9987" max="9987" width="4.33203125" customWidth="1"/>
    <col min="9988" max="9988" width="47.33203125" customWidth="1"/>
    <col min="9989" max="9989" width="14" customWidth="1"/>
    <col min="9990" max="9990" width="17.83203125" customWidth="1"/>
    <col min="9991" max="9991" width="4.33203125" customWidth="1"/>
    <col min="9992" max="9992" width="48.83203125" customWidth="1"/>
    <col min="9993" max="9993" width="4.33203125" customWidth="1"/>
    <col min="10007" max="10014" width="10" customWidth="1"/>
    <col min="10241" max="10241" width="56.83203125" customWidth="1"/>
    <col min="10242" max="10242" width="17.83203125" customWidth="1"/>
    <col min="10243" max="10243" width="4.33203125" customWidth="1"/>
    <col min="10244" max="10244" width="47.33203125" customWidth="1"/>
    <col min="10245" max="10245" width="14" customWidth="1"/>
    <col min="10246" max="10246" width="17.83203125" customWidth="1"/>
    <col min="10247" max="10247" width="4.33203125" customWidth="1"/>
    <col min="10248" max="10248" width="48.83203125" customWidth="1"/>
    <col min="10249" max="10249" width="4.33203125" customWidth="1"/>
    <col min="10263" max="10270" width="10" customWidth="1"/>
    <col min="10497" max="10497" width="56.83203125" customWidth="1"/>
    <col min="10498" max="10498" width="17.83203125" customWidth="1"/>
    <col min="10499" max="10499" width="4.33203125" customWidth="1"/>
    <col min="10500" max="10500" width="47.33203125" customWidth="1"/>
    <col min="10501" max="10501" width="14" customWidth="1"/>
    <col min="10502" max="10502" width="17.83203125" customWidth="1"/>
    <col min="10503" max="10503" width="4.33203125" customWidth="1"/>
    <col min="10504" max="10504" width="48.83203125" customWidth="1"/>
    <col min="10505" max="10505" width="4.33203125" customWidth="1"/>
    <col min="10519" max="10526" width="10" customWidth="1"/>
    <col min="10753" max="10753" width="56.83203125" customWidth="1"/>
    <col min="10754" max="10754" width="17.83203125" customWidth="1"/>
    <col min="10755" max="10755" width="4.33203125" customWidth="1"/>
    <col min="10756" max="10756" width="47.33203125" customWidth="1"/>
    <col min="10757" max="10757" width="14" customWidth="1"/>
    <col min="10758" max="10758" width="17.83203125" customWidth="1"/>
    <col min="10759" max="10759" width="4.33203125" customWidth="1"/>
    <col min="10760" max="10760" width="48.83203125" customWidth="1"/>
    <col min="10761" max="10761" width="4.33203125" customWidth="1"/>
    <col min="10775" max="10782" width="10" customWidth="1"/>
    <col min="11009" max="11009" width="56.83203125" customWidth="1"/>
    <col min="11010" max="11010" width="17.83203125" customWidth="1"/>
    <col min="11011" max="11011" width="4.33203125" customWidth="1"/>
    <col min="11012" max="11012" width="47.33203125" customWidth="1"/>
    <col min="11013" max="11013" width="14" customWidth="1"/>
    <col min="11014" max="11014" width="17.83203125" customWidth="1"/>
    <col min="11015" max="11015" width="4.33203125" customWidth="1"/>
    <col min="11016" max="11016" width="48.83203125" customWidth="1"/>
    <col min="11017" max="11017" width="4.33203125" customWidth="1"/>
    <col min="11031" max="11038" width="10" customWidth="1"/>
    <col min="11265" max="11265" width="56.83203125" customWidth="1"/>
    <col min="11266" max="11266" width="17.83203125" customWidth="1"/>
    <col min="11267" max="11267" width="4.33203125" customWidth="1"/>
    <col min="11268" max="11268" width="47.33203125" customWidth="1"/>
    <col min="11269" max="11269" width="14" customWidth="1"/>
    <col min="11270" max="11270" width="17.83203125" customWidth="1"/>
    <col min="11271" max="11271" width="4.33203125" customWidth="1"/>
    <col min="11272" max="11272" width="48.83203125" customWidth="1"/>
    <col min="11273" max="11273" width="4.33203125" customWidth="1"/>
    <col min="11287" max="11294" width="10" customWidth="1"/>
    <col min="11521" max="11521" width="56.83203125" customWidth="1"/>
    <col min="11522" max="11522" width="17.83203125" customWidth="1"/>
    <col min="11523" max="11523" width="4.33203125" customWidth="1"/>
    <col min="11524" max="11524" width="47.33203125" customWidth="1"/>
    <col min="11525" max="11525" width="14" customWidth="1"/>
    <col min="11526" max="11526" width="17.83203125" customWidth="1"/>
    <col min="11527" max="11527" width="4.33203125" customWidth="1"/>
    <col min="11528" max="11528" width="48.83203125" customWidth="1"/>
    <col min="11529" max="11529" width="4.33203125" customWidth="1"/>
    <col min="11543" max="11550" width="10" customWidth="1"/>
    <col min="11777" max="11777" width="56.83203125" customWidth="1"/>
    <col min="11778" max="11778" width="17.83203125" customWidth="1"/>
    <col min="11779" max="11779" width="4.33203125" customWidth="1"/>
    <col min="11780" max="11780" width="47.33203125" customWidth="1"/>
    <col min="11781" max="11781" width="14" customWidth="1"/>
    <col min="11782" max="11782" width="17.83203125" customWidth="1"/>
    <col min="11783" max="11783" width="4.33203125" customWidth="1"/>
    <col min="11784" max="11784" width="48.83203125" customWidth="1"/>
    <col min="11785" max="11785" width="4.33203125" customWidth="1"/>
    <col min="11799" max="11806" width="10" customWidth="1"/>
    <col min="12033" max="12033" width="56.83203125" customWidth="1"/>
    <col min="12034" max="12034" width="17.83203125" customWidth="1"/>
    <col min="12035" max="12035" width="4.33203125" customWidth="1"/>
    <col min="12036" max="12036" width="47.33203125" customWidth="1"/>
    <col min="12037" max="12037" width="14" customWidth="1"/>
    <col min="12038" max="12038" width="17.83203125" customWidth="1"/>
    <col min="12039" max="12039" width="4.33203125" customWidth="1"/>
    <col min="12040" max="12040" width="48.83203125" customWidth="1"/>
    <col min="12041" max="12041" width="4.33203125" customWidth="1"/>
    <col min="12055" max="12062" width="10" customWidth="1"/>
    <col min="12289" max="12289" width="56.83203125" customWidth="1"/>
    <col min="12290" max="12290" width="17.83203125" customWidth="1"/>
    <col min="12291" max="12291" width="4.33203125" customWidth="1"/>
    <col min="12292" max="12292" width="47.33203125" customWidth="1"/>
    <col min="12293" max="12293" width="14" customWidth="1"/>
    <col min="12294" max="12294" width="17.83203125" customWidth="1"/>
    <col min="12295" max="12295" width="4.33203125" customWidth="1"/>
    <col min="12296" max="12296" width="48.83203125" customWidth="1"/>
    <col min="12297" max="12297" width="4.33203125" customWidth="1"/>
    <col min="12311" max="12318" width="10" customWidth="1"/>
    <col min="12545" max="12545" width="56.83203125" customWidth="1"/>
    <col min="12546" max="12546" width="17.83203125" customWidth="1"/>
    <col min="12547" max="12547" width="4.33203125" customWidth="1"/>
    <col min="12548" max="12548" width="47.33203125" customWidth="1"/>
    <col min="12549" max="12549" width="14" customWidth="1"/>
    <col min="12550" max="12550" width="17.83203125" customWidth="1"/>
    <col min="12551" max="12551" width="4.33203125" customWidth="1"/>
    <col min="12552" max="12552" width="48.83203125" customWidth="1"/>
    <col min="12553" max="12553" width="4.33203125" customWidth="1"/>
    <col min="12567" max="12574" width="10" customWidth="1"/>
    <col min="12801" max="12801" width="56.83203125" customWidth="1"/>
    <col min="12802" max="12802" width="17.83203125" customWidth="1"/>
    <col min="12803" max="12803" width="4.33203125" customWidth="1"/>
    <col min="12804" max="12804" width="47.33203125" customWidth="1"/>
    <col min="12805" max="12805" width="14" customWidth="1"/>
    <col min="12806" max="12806" width="17.83203125" customWidth="1"/>
    <col min="12807" max="12807" width="4.33203125" customWidth="1"/>
    <col min="12808" max="12808" width="48.83203125" customWidth="1"/>
    <col min="12809" max="12809" width="4.33203125" customWidth="1"/>
    <col min="12823" max="12830" width="10" customWidth="1"/>
    <col min="13057" max="13057" width="56.83203125" customWidth="1"/>
    <col min="13058" max="13058" width="17.83203125" customWidth="1"/>
    <col min="13059" max="13059" width="4.33203125" customWidth="1"/>
    <col min="13060" max="13060" width="47.33203125" customWidth="1"/>
    <col min="13061" max="13061" width="14" customWidth="1"/>
    <col min="13062" max="13062" width="17.83203125" customWidth="1"/>
    <col min="13063" max="13063" width="4.33203125" customWidth="1"/>
    <col min="13064" max="13064" width="48.83203125" customWidth="1"/>
    <col min="13065" max="13065" width="4.33203125" customWidth="1"/>
    <col min="13079" max="13086" width="10" customWidth="1"/>
    <col min="13313" max="13313" width="56.83203125" customWidth="1"/>
    <col min="13314" max="13314" width="17.83203125" customWidth="1"/>
    <col min="13315" max="13315" width="4.33203125" customWidth="1"/>
    <col min="13316" max="13316" width="47.33203125" customWidth="1"/>
    <col min="13317" max="13317" width="14" customWidth="1"/>
    <col min="13318" max="13318" width="17.83203125" customWidth="1"/>
    <col min="13319" max="13319" width="4.33203125" customWidth="1"/>
    <col min="13320" max="13320" width="48.83203125" customWidth="1"/>
    <col min="13321" max="13321" width="4.33203125" customWidth="1"/>
    <col min="13335" max="13342" width="10" customWidth="1"/>
    <col min="13569" max="13569" width="56.83203125" customWidth="1"/>
    <col min="13570" max="13570" width="17.83203125" customWidth="1"/>
    <col min="13571" max="13571" width="4.33203125" customWidth="1"/>
    <col min="13572" max="13572" width="47.33203125" customWidth="1"/>
    <col min="13573" max="13573" width="14" customWidth="1"/>
    <col min="13574" max="13574" width="17.83203125" customWidth="1"/>
    <col min="13575" max="13575" width="4.33203125" customWidth="1"/>
    <col min="13576" max="13576" width="48.83203125" customWidth="1"/>
    <col min="13577" max="13577" width="4.33203125" customWidth="1"/>
    <col min="13591" max="13598" width="10" customWidth="1"/>
    <col min="13825" max="13825" width="56.83203125" customWidth="1"/>
    <col min="13826" max="13826" width="17.83203125" customWidth="1"/>
    <col min="13827" max="13827" width="4.33203125" customWidth="1"/>
    <col min="13828" max="13828" width="47.33203125" customWidth="1"/>
    <col min="13829" max="13829" width="14" customWidth="1"/>
    <col min="13830" max="13830" width="17.83203125" customWidth="1"/>
    <col min="13831" max="13831" width="4.33203125" customWidth="1"/>
    <col min="13832" max="13832" width="48.83203125" customWidth="1"/>
    <col min="13833" max="13833" width="4.33203125" customWidth="1"/>
    <col min="13847" max="13854" width="10" customWidth="1"/>
    <col min="14081" max="14081" width="56.83203125" customWidth="1"/>
    <col min="14082" max="14082" width="17.83203125" customWidth="1"/>
    <col min="14083" max="14083" width="4.33203125" customWidth="1"/>
    <col min="14084" max="14084" width="47.33203125" customWidth="1"/>
    <col min="14085" max="14085" width="14" customWidth="1"/>
    <col min="14086" max="14086" width="17.83203125" customWidth="1"/>
    <col min="14087" max="14087" width="4.33203125" customWidth="1"/>
    <col min="14088" max="14088" width="48.83203125" customWidth="1"/>
    <col min="14089" max="14089" width="4.33203125" customWidth="1"/>
    <col min="14103" max="14110" width="10" customWidth="1"/>
    <col min="14337" max="14337" width="56.83203125" customWidth="1"/>
    <col min="14338" max="14338" width="17.83203125" customWidth="1"/>
    <col min="14339" max="14339" width="4.33203125" customWidth="1"/>
    <col min="14340" max="14340" width="47.33203125" customWidth="1"/>
    <col min="14341" max="14341" width="14" customWidth="1"/>
    <col min="14342" max="14342" width="17.83203125" customWidth="1"/>
    <col min="14343" max="14343" width="4.33203125" customWidth="1"/>
    <col min="14344" max="14344" width="48.83203125" customWidth="1"/>
    <col min="14345" max="14345" width="4.33203125" customWidth="1"/>
    <col min="14359" max="14366" width="10" customWidth="1"/>
    <col min="14593" max="14593" width="56.83203125" customWidth="1"/>
    <col min="14594" max="14594" width="17.83203125" customWidth="1"/>
    <col min="14595" max="14595" width="4.33203125" customWidth="1"/>
    <col min="14596" max="14596" width="47.33203125" customWidth="1"/>
    <col min="14597" max="14597" width="14" customWidth="1"/>
    <col min="14598" max="14598" width="17.83203125" customWidth="1"/>
    <col min="14599" max="14599" width="4.33203125" customWidth="1"/>
    <col min="14600" max="14600" width="48.83203125" customWidth="1"/>
    <col min="14601" max="14601" width="4.33203125" customWidth="1"/>
    <col min="14615" max="14622" width="10" customWidth="1"/>
    <col min="14849" max="14849" width="56.83203125" customWidth="1"/>
    <col min="14850" max="14850" width="17.83203125" customWidth="1"/>
    <col min="14851" max="14851" width="4.33203125" customWidth="1"/>
    <col min="14852" max="14852" width="47.33203125" customWidth="1"/>
    <col min="14853" max="14853" width="14" customWidth="1"/>
    <col min="14854" max="14854" width="17.83203125" customWidth="1"/>
    <col min="14855" max="14855" width="4.33203125" customWidth="1"/>
    <col min="14856" max="14856" width="48.83203125" customWidth="1"/>
    <col min="14857" max="14857" width="4.33203125" customWidth="1"/>
    <col min="14871" max="14878" width="10" customWidth="1"/>
    <col min="15105" max="15105" width="56.83203125" customWidth="1"/>
    <col min="15106" max="15106" width="17.83203125" customWidth="1"/>
    <col min="15107" max="15107" width="4.33203125" customWidth="1"/>
    <col min="15108" max="15108" width="47.33203125" customWidth="1"/>
    <col min="15109" max="15109" width="14" customWidth="1"/>
    <col min="15110" max="15110" width="17.83203125" customWidth="1"/>
    <col min="15111" max="15111" width="4.33203125" customWidth="1"/>
    <col min="15112" max="15112" width="48.83203125" customWidth="1"/>
    <col min="15113" max="15113" width="4.33203125" customWidth="1"/>
    <col min="15127" max="15134" width="10" customWidth="1"/>
    <col min="15361" max="15361" width="56.83203125" customWidth="1"/>
    <col min="15362" max="15362" width="17.83203125" customWidth="1"/>
    <col min="15363" max="15363" width="4.33203125" customWidth="1"/>
    <col min="15364" max="15364" width="47.33203125" customWidth="1"/>
    <col min="15365" max="15365" width="14" customWidth="1"/>
    <col min="15366" max="15366" width="17.83203125" customWidth="1"/>
    <col min="15367" max="15367" width="4.33203125" customWidth="1"/>
    <col min="15368" max="15368" width="48.83203125" customWidth="1"/>
    <col min="15369" max="15369" width="4.33203125" customWidth="1"/>
    <col min="15383" max="15390" width="10" customWidth="1"/>
    <col min="15617" max="15617" width="56.83203125" customWidth="1"/>
    <col min="15618" max="15618" width="17.83203125" customWidth="1"/>
    <col min="15619" max="15619" width="4.33203125" customWidth="1"/>
    <col min="15620" max="15620" width="47.33203125" customWidth="1"/>
    <col min="15621" max="15621" width="14" customWidth="1"/>
    <col min="15622" max="15622" width="17.83203125" customWidth="1"/>
    <col min="15623" max="15623" width="4.33203125" customWidth="1"/>
    <col min="15624" max="15624" width="48.83203125" customWidth="1"/>
    <col min="15625" max="15625" width="4.33203125" customWidth="1"/>
    <col min="15639" max="15646" width="10" customWidth="1"/>
    <col min="15873" max="15873" width="56.83203125" customWidth="1"/>
    <col min="15874" max="15874" width="17.83203125" customWidth="1"/>
    <col min="15875" max="15875" width="4.33203125" customWidth="1"/>
    <col min="15876" max="15876" width="47.33203125" customWidth="1"/>
    <col min="15877" max="15877" width="14" customWidth="1"/>
    <col min="15878" max="15878" width="17.83203125" customWidth="1"/>
    <col min="15879" max="15879" width="4.33203125" customWidth="1"/>
    <col min="15880" max="15880" width="48.83203125" customWidth="1"/>
    <col min="15881" max="15881" width="4.33203125" customWidth="1"/>
    <col min="15895" max="15902" width="10" customWidth="1"/>
    <col min="16129" max="16129" width="56.83203125" customWidth="1"/>
    <col min="16130" max="16130" width="17.83203125" customWidth="1"/>
    <col min="16131" max="16131" width="4.33203125" customWidth="1"/>
    <col min="16132" max="16132" width="47.33203125" customWidth="1"/>
    <col min="16133" max="16133" width="14" customWidth="1"/>
    <col min="16134" max="16134" width="17.83203125" customWidth="1"/>
    <col min="16135" max="16135" width="4.33203125" customWidth="1"/>
    <col min="16136" max="16136" width="48.83203125" customWidth="1"/>
    <col min="16137" max="16137" width="4.33203125" customWidth="1"/>
    <col min="16151" max="16158" width="10" customWidth="1"/>
  </cols>
  <sheetData>
    <row r="1" spans="1:30" s="13" customFormat="1" ht="56" customHeight="1">
      <c r="A1" s="11" t="s">
        <v>81</v>
      </c>
      <c r="B1" s="12"/>
      <c r="C1" s="12"/>
      <c r="F1" s="12"/>
      <c r="G1" s="12"/>
      <c r="H1" s="12"/>
      <c r="I1" s="14" t="s">
        <v>82</v>
      </c>
      <c r="J1" s="12"/>
      <c r="K1" s="15"/>
      <c r="L1" s="16"/>
      <c r="M1" s="16"/>
      <c r="N1" s="16"/>
      <c r="O1" s="16"/>
      <c r="P1" s="16"/>
      <c r="Q1" s="16"/>
      <c r="R1" s="16"/>
      <c r="S1" s="16"/>
      <c r="T1" s="16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s="13" customFormat="1" ht="22" customHeight="1">
      <c r="A2" s="18" t="s">
        <v>83</v>
      </c>
      <c r="B2" s="19"/>
      <c r="C2" s="12"/>
      <c r="F2" s="12"/>
      <c r="G2" s="12"/>
      <c r="H2" s="12"/>
      <c r="I2" s="14"/>
      <c r="J2" s="12"/>
      <c r="K2" s="15"/>
      <c r="L2" s="16"/>
      <c r="M2" s="16"/>
      <c r="N2" s="16"/>
      <c r="O2" s="16"/>
      <c r="P2" s="16"/>
      <c r="Q2" s="16"/>
      <c r="R2" s="16"/>
      <c r="S2" s="16"/>
      <c r="T2" s="16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ht="16" customHeight="1">
      <c r="A3" s="14"/>
      <c r="B3" s="12"/>
      <c r="C3" s="20"/>
      <c r="D3" s="20"/>
      <c r="E3" s="20"/>
      <c r="F3" s="20"/>
      <c r="G3" s="20"/>
      <c r="H3" s="20"/>
      <c r="I3" s="21" t="s">
        <v>84</v>
      </c>
      <c r="J3" s="22" t="s">
        <v>85</v>
      </c>
      <c r="K3" s="23"/>
      <c r="W3" s="24"/>
      <c r="X3" s="24"/>
      <c r="Y3" s="24"/>
      <c r="Z3" s="24"/>
      <c r="AA3" s="24"/>
      <c r="AB3" s="24"/>
      <c r="AC3" s="24"/>
      <c r="AD3" s="24"/>
    </row>
    <row r="4" spans="1:30" ht="30" customHeight="1" thickBot="1">
      <c r="A4" s="25" t="s">
        <v>86</v>
      </c>
      <c r="B4" s="25" t="s">
        <v>87</v>
      </c>
      <c r="C4" s="26"/>
      <c r="D4" s="26"/>
      <c r="E4" s="26"/>
      <c r="F4" s="26"/>
      <c r="G4" s="26"/>
      <c r="H4" s="26"/>
      <c r="I4" s="42" t="s">
        <v>88</v>
      </c>
      <c r="J4" s="42" t="s">
        <v>89</v>
      </c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30" ht="30" customHeight="1" thickBot="1">
      <c r="A5" s="22" t="s">
        <v>90</v>
      </c>
      <c r="B5" s="27">
        <f>Summary!D2</f>
        <v>35625</v>
      </c>
      <c r="C5" s="26"/>
      <c r="D5" s="28" t="s">
        <v>91</v>
      </c>
      <c r="E5" s="26"/>
      <c r="F5" s="26"/>
      <c r="G5" s="26"/>
      <c r="H5" s="26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30" ht="30" customHeight="1" thickBot="1">
      <c r="A6" s="22" t="s">
        <v>72</v>
      </c>
      <c r="B6" s="27"/>
      <c r="C6" s="26"/>
      <c r="D6" s="26"/>
      <c r="E6" s="26"/>
      <c r="F6" s="26"/>
      <c r="G6" s="26"/>
      <c r="H6" s="26"/>
      <c r="I6" s="21" t="s">
        <v>92</v>
      </c>
      <c r="J6" s="22" t="s">
        <v>93</v>
      </c>
      <c r="K6" s="23"/>
    </row>
    <row r="7" spans="1:30" ht="30" customHeight="1" thickBot="1">
      <c r="A7" s="22" t="s">
        <v>73</v>
      </c>
      <c r="B7" s="29"/>
      <c r="C7" s="30"/>
      <c r="D7" s="30"/>
      <c r="E7" s="31"/>
      <c r="F7" s="32"/>
      <c r="G7" s="32"/>
      <c r="H7" s="32"/>
      <c r="I7" s="21" t="s">
        <v>94</v>
      </c>
      <c r="J7" s="22" t="s">
        <v>95</v>
      </c>
      <c r="K7" s="23"/>
    </row>
    <row r="8" spans="1:30" ht="30" customHeight="1">
      <c r="A8" s="22"/>
      <c r="B8" s="30"/>
      <c r="C8" s="30"/>
      <c r="D8" s="30"/>
      <c r="E8" s="31"/>
      <c r="F8" s="32"/>
      <c r="G8" s="32"/>
      <c r="H8" s="32"/>
      <c r="I8" s="33" t="s">
        <v>96</v>
      </c>
      <c r="J8" s="22" t="s">
        <v>97</v>
      </c>
      <c r="K8" s="23"/>
    </row>
    <row r="9" spans="1:30" ht="30" customHeight="1">
      <c r="A9" s="25" t="s">
        <v>98</v>
      </c>
      <c r="B9" s="30"/>
      <c r="C9" s="30"/>
      <c r="D9" s="30"/>
      <c r="E9" s="31"/>
      <c r="F9" s="32"/>
      <c r="G9" s="32"/>
      <c r="H9" s="32"/>
    </row>
    <row r="10" spans="1:30" ht="30" customHeight="1" thickBot="1">
      <c r="A10" s="34"/>
      <c r="B10" s="35" t="s">
        <v>87</v>
      </c>
      <c r="C10" s="26"/>
      <c r="D10" s="36"/>
      <c r="E10" s="31"/>
      <c r="F10" s="32"/>
      <c r="G10" s="32"/>
      <c r="H10" s="32"/>
      <c r="I10" s="21"/>
      <c r="J10" s="22"/>
      <c r="K10" s="23"/>
    </row>
    <row r="11" spans="1:30" ht="30" customHeight="1" thickBot="1">
      <c r="A11" s="22" t="s">
        <v>99</v>
      </c>
      <c r="B11" s="29">
        <f>Summary!D3</f>
        <v>3796.19</v>
      </c>
      <c r="C11" s="26"/>
      <c r="D11" s="28" t="s">
        <v>100</v>
      </c>
      <c r="E11" s="31"/>
      <c r="F11" s="32"/>
      <c r="G11" s="32"/>
      <c r="H11" s="32"/>
      <c r="K11" s="23"/>
    </row>
    <row r="12" spans="1:30" ht="30" customHeight="1">
      <c r="A12" s="22"/>
      <c r="B12" s="30"/>
      <c r="C12" s="26"/>
      <c r="D12" s="28"/>
      <c r="E12" s="31"/>
      <c r="F12" s="32"/>
      <c r="G12" s="32"/>
      <c r="H12" s="32"/>
      <c r="K12" s="23"/>
    </row>
    <row r="13" spans="1:30" ht="30" customHeight="1">
      <c r="A13" s="37" t="s">
        <v>101</v>
      </c>
      <c r="C13" s="32"/>
      <c r="D13" s="32"/>
      <c r="E13" s="31"/>
      <c r="F13" s="32"/>
      <c r="G13" s="32"/>
      <c r="H13" s="32"/>
      <c r="I13" s="33"/>
      <c r="J13" s="22"/>
      <c r="K13" s="23"/>
    </row>
    <row r="14" spans="1:30" ht="30" customHeight="1">
      <c r="A14" s="25"/>
      <c r="B14" s="25"/>
      <c r="C14" s="32"/>
      <c r="D14" s="32"/>
      <c r="E14" s="31"/>
      <c r="F14" s="32"/>
      <c r="G14" s="32"/>
      <c r="H14" s="32"/>
      <c r="I14" s="33"/>
      <c r="J14" s="22"/>
      <c r="K14" s="23"/>
    </row>
    <row r="15" spans="1:30" ht="30" customHeight="1">
      <c r="A15" s="25" t="s">
        <v>102</v>
      </c>
      <c r="B15" s="25"/>
      <c r="C15" s="32"/>
      <c r="D15" s="32"/>
      <c r="E15" s="31"/>
      <c r="F15" s="32"/>
      <c r="G15" s="32"/>
      <c r="H15" s="32"/>
      <c r="I15" s="33"/>
      <c r="J15" s="22"/>
      <c r="K15" s="23"/>
    </row>
    <row r="16" spans="1:30" s="31" customFormat="1" ht="30" customHeight="1">
      <c r="B16" s="32" t="s">
        <v>103</v>
      </c>
      <c r="C16" s="25"/>
      <c r="F16" s="32" t="s">
        <v>104</v>
      </c>
      <c r="G16" s="32"/>
      <c r="H16" s="32"/>
      <c r="K16"/>
      <c r="L16"/>
      <c r="M16"/>
      <c r="N16"/>
      <c r="O16"/>
      <c r="P16"/>
      <c r="Q16"/>
      <c r="R16"/>
      <c r="S16"/>
      <c r="T16"/>
    </row>
    <row r="17" spans="1:20" s="41" customFormat="1" ht="32" customHeight="1" thickBot="1">
      <c r="A17" s="25"/>
      <c r="B17" s="25" t="s">
        <v>87</v>
      </c>
      <c r="C17" s="38"/>
      <c r="D17" s="12"/>
      <c r="E17" s="38"/>
      <c r="F17" s="25" t="s">
        <v>87</v>
      </c>
      <c r="G17" s="25"/>
      <c r="H17" s="12"/>
      <c r="I17" s="39"/>
      <c r="J17" s="40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ht="30" customHeight="1" thickBot="1">
      <c r="A18" s="22" t="s">
        <v>13</v>
      </c>
      <c r="B18" s="29"/>
      <c r="C18" s="26"/>
      <c r="D18" s="28" t="s">
        <v>105</v>
      </c>
      <c r="F18" s="29"/>
      <c r="G18" s="36"/>
      <c r="H18" s="28" t="s">
        <v>106</v>
      </c>
      <c r="I18" s="33"/>
      <c r="J18" s="33"/>
    </row>
    <row r="19" spans="1:20" ht="30" customHeight="1" thickBot="1">
      <c r="A19" s="22" t="s">
        <v>59</v>
      </c>
      <c r="B19" s="29"/>
      <c r="C19" s="26"/>
      <c r="D19" s="28" t="s">
        <v>107</v>
      </c>
      <c r="F19" s="29"/>
      <c r="G19" s="36"/>
      <c r="H19" s="28" t="s">
        <v>108</v>
      </c>
      <c r="I19" s="33"/>
      <c r="J19" s="33"/>
    </row>
    <row r="20" spans="1:20" ht="29" customHeight="1" thickBot="1">
      <c r="A20" s="22" t="s">
        <v>60</v>
      </c>
      <c r="B20" s="29"/>
      <c r="C20" s="26"/>
      <c r="D20" s="28" t="s">
        <v>109</v>
      </c>
      <c r="F20" s="29"/>
      <c r="G20" s="36"/>
      <c r="H20" s="28" t="s">
        <v>110</v>
      </c>
      <c r="I20" s="33"/>
      <c r="J20" s="33"/>
    </row>
    <row r="21" spans="1:20" ht="30" customHeight="1" thickBot="1">
      <c r="A21" s="22" t="s">
        <v>61</v>
      </c>
      <c r="B21" s="29"/>
      <c r="C21" s="26"/>
      <c r="D21" s="28" t="s">
        <v>111</v>
      </c>
      <c r="F21" s="29"/>
      <c r="G21" s="36"/>
      <c r="H21" s="28" t="s">
        <v>112</v>
      </c>
    </row>
    <row r="22" spans="1:20" ht="30" customHeight="1" thickBot="1">
      <c r="A22" s="22" t="s">
        <v>62</v>
      </c>
      <c r="B22" s="29"/>
      <c r="C22" s="26"/>
      <c r="D22" s="28" t="s">
        <v>113</v>
      </c>
      <c r="F22" s="29"/>
      <c r="G22" s="36"/>
      <c r="H22" s="28" t="s">
        <v>114</v>
      </c>
      <c r="I22" s="26"/>
    </row>
    <row r="23" spans="1:20" ht="30" customHeight="1" thickBot="1">
      <c r="A23" s="22" t="s">
        <v>63</v>
      </c>
      <c r="B23" s="29"/>
      <c r="C23" s="26"/>
      <c r="D23" s="28" t="s">
        <v>115</v>
      </c>
      <c r="F23" s="29"/>
      <c r="G23" s="36"/>
      <c r="H23" s="28" t="s">
        <v>116</v>
      </c>
      <c r="I23" s="26"/>
    </row>
    <row r="24" spans="1:20" ht="30" customHeight="1" thickBot="1">
      <c r="A24" s="22" t="s">
        <v>64</v>
      </c>
      <c r="B24" s="29"/>
      <c r="C24" s="26"/>
      <c r="D24" s="28" t="s">
        <v>117</v>
      </c>
      <c r="F24" s="29"/>
      <c r="G24" s="36"/>
      <c r="H24" s="28" t="s">
        <v>118</v>
      </c>
    </row>
    <row r="25" spans="1:20" ht="30" customHeight="1" thickBot="1">
      <c r="A25" s="22" t="s">
        <v>65</v>
      </c>
      <c r="B25" s="29"/>
      <c r="C25" s="26"/>
      <c r="D25" s="28" t="s">
        <v>119</v>
      </c>
      <c r="F25" s="29"/>
      <c r="G25" s="36"/>
      <c r="H25" s="28" t="s">
        <v>120</v>
      </c>
    </row>
    <row r="26" spans="1:20" ht="30" customHeight="1" thickBot="1">
      <c r="A26" s="22" t="s">
        <v>66</v>
      </c>
      <c r="B26" s="29"/>
      <c r="C26" s="26"/>
      <c r="D26" s="28" t="s">
        <v>121</v>
      </c>
      <c r="F26" s="29"/>
      <c r="G26" s="36"/>
      <c r="H26" s="28" t="s">
        <v>122</v>
      </c>
    </row>
    <row r="27" spans="1:20" ht="30" customHeight="1" thickBot="1">
      <c r="A27" s="22" t="s">
        <v>67</v>
      </c>
      <c r="B27" s="29"/>
      <c r="C27" s="26"/>
      <c r="D27" s="28" t="s">
        <v>123</v>
      </c>
      <c r="F27" s="29"/>
      <c r="G27" s="36"/>
      <c r="H27" s="28" t="s">
        <v>124</v>
      </c>
    </row>
    <row r="28" spans="1:20" ht="30" customHeight="1" thickBot="1">
      <c r="A28" s="22" t="s">
        <v>68</v>
      </c>
      <c r="B28" s="29"/>
      <c r="C28" s="26"/>
      <c r="D28" s="28" t="s">
        <v>125</v>
      </c>
      <c r="F28" s="29"/>
      <c r="G28" s="36"/>
      <c r="H28" s="28" t="s">
        <v>126</v>
      </c>
    </row>
    <row r="29" spans="1:20" ht="30" customHeight="1" thickBot="1">
      <c r="A29" s="22" t="s">
        <v>69</v>
      </c>
      <c r="B29" s="29"/>
      <c r="C29" s="26"/>
      <c r="D29" s="28" t="s">
        <v>127</v>
      </c>
      <c r="F29" s="29"/>
      <c r="G29" s="36"/>
      <c r="H29" s="28" t="s">
        <v>128</v>
      </c>
    </row>
    <row r="30" spans="1:20" ht="30" customHeight="1" thickBot="1">
      <c r="A30" s="22" t="s">
        <v>28</v>
      </c>
      <c r="B30" s="29"/>
      <c r="C30" s="26"/>
      <c r="D30" s="28" t="s">
        <v>129</v>
      </c>
      <c r="F30" s="29"/>
      <c r="G30" s="36"/>
      <c r="H30" s="28" t="s">
        <v>130</v>
      </c>
    </row>
    <row r="31" spans="1:20" ht="30" customHeight="1" thickBot="1">
      <c r="A31" s="22" t="s">
        <v>70</v>
      </c>
      <c r="B31" s="29"/>
      <c r="C31" s="26"/>
      <c r="D31" s="28" t="s">
        <v>131</v>
      </c>
      <c r="F31" s="29"/>
      <c r="G31" s="36"/>
      <c r="H31" s="28" t="s">
        <v>132</v>
      </c>
    </row>
    <row r="32" spans="1:20" ht="30" customHeight="1" thickBot="1">
      <c r="A32" s="22" t="s">
        <v>71</v>
      </c>
      <c r="B32" s="29"/>
      <c r="C32" s="36"/>
      <c r="D32" s="28" t="s">
        <v>133</v>
      </c>
      <c r="F32" s="29"/>
      <c r="G32" s="36"/>
      <c r="H32" s="28" t="s">
        <v>134</v>
      </c>
    </row>
    <row r="33" spans="1:8" ht="30" customHeight="1">
      <c r="A33" s="34"/>
      <c r="B33" s="36"/>
      <c r="C33" s="36"/>
      <c r="D33" s="36"/>
      <c r="E33" s="36"/>
      <c r="F33" s="36"/>
      <c r="G33" s="36"/>
      <c r="H33" s="36"/>
    </row>
    <row r="34" spans="1:8" ht="30" customHeight="1">
      <c r="E34" s="36"/>
      <c r="F34" s="36"/>
      <c r="G34" s="36"/>
      <c r="H34" s="36"/>
    </row>
    <row r="35" spans="1:8" ht="30" customHeight="1">
      <c r="E35" s="26"/>
      <c r="F35" s="26"/>
      <c r="G35" s="26"/>
      <c r="H35" s="26"/>
    </row>
    <row r="36" spans="1:8" ht="30" customHeight="1">
      <c r="A36" s="26"/>
      <c r="B36" s="26"/>
      <c r="C36" s="26"/>
      <c r="D36" s="26"/>
      <c r="E36" s="26"/>
      <c r="F36" s="26"/>
      <c r="G36" s="26"/>
      <c r="H36" s="26"/>
    </row>
    <row r="37" spans="1:8" ht="30" customHeight="1">
      <c r="A37" s="26"/>
      <c r="B37" s="26"/>
      <c r="C37" s="26"/>
      <c r="D37" s="26"/>
      <c r="E37" s="26"/>
      <c r="F37" s="26"/>
      <c r="G37" s="26"/>
      <c r="H37" s="26"/>
    </row>
    <row r="38" spans="1:8" ht="30" customHeight="1">
      <c r="A38" s="26"/>
      <c r="B38" s="26"/>
      <c r="C38" s="26"/>
      <c r="D38" s="26"/>
      <c r="E38" s="26"/>
      <c r="F38" s="26"/>
      <c r="G38" s="26"/>
      <c r="H38" s="26"/>
    </row>
    <row r="39" spans="1:8" ht="30" customHeight="1">
      <c r="A39" s="26"/>
      <c r="B39" s="26"/>
      <c r="C39" s="26"/>
      <c r="D39" s="26"/>
      <c r="E39" s="26"/>
      <c r="F39" s="26"/>
      <c r="G39" s="26"/>
      <c r="H39" s="26"/>
    </row>
    <row r="40" spans="1:8" ht="30" customHeight="1">
      <c r="A40" s="26"/>
      <c r="B40" s="26"/>
      <c r="C40" s="26"/>
      <c r="D40" s="26"/>
      <c r="E40" s="26"/>
      <c r="F40" s="26"/>
      <c r="G40" s="26"/>
      <c r="H40" s="26"/>
    </row>
    <row r="41" spans="1:8" ht="30" customHeight="1">
      <c r="A41" s="26"/>
      <c r="B41" s="26"/>
      <c r="C41" s="26"/>
      <c r="D41" s="26"/>
      <c r="E41" s="26"/>
      <c r="F41" s="26"/>
      <c r="G41" s="26"/>
      <c r="H41" s="26"/>
    </row>
    <row r="42" spans="1:8" ht="30" customHeight="1">
      <c r="A42" s="26"/>
      <c r="B42" s="26"/>
      <c r="C42" s="26"/>
      <c r="D42" s="26"/>
      <c r="E42" s="26"/>
      <c r="F42" s="26"/>
      <c r="G42" s="26"/>
      <c r="H42" s="26"/>
    </row>
    <row r="43" spans="1:8" ht="30" customHeight="1">
      <c r="A43" s="26"/>
      <c r="B43" s="26"/>
      <c r="C43" s="26"/>
      <c r="D43" s="26"/>
      <c r="E43" s="26"/>
      <c r="F43" s="26"/>
      <c r="G43" s="26"/>
      <c r="H43" s="26"/>
    </row>
    <row r="44" spans="1:8" ht="30" customHeight="1">
      <c r="A44" s="26"/>
      <c r="B44" s="26"/>
      <c r="C44" s="26"/>
      <c r="D44" s="26"/>
      <c r="E44" s="26"/>
      <c r="F44" s="26"/>
      <c r="G44" s="26"/>
      <c r="H44" s="26"/>
    </row>
    <row r="45" spans="1:8" ht="30" customHeight="1">
      <c r="A45" s="26"/>
      <c r="B45" s="26"/>
      <c r="C45" s="26"/>
      <c r="D45" s="26"/>
      <c r="E45" s="26"/>
      <c r="F45" s="26"/>
      <c r="G45" s="26"/>
      <c r="H45" s="26"/>
    </row>
    <row r="46" spans="1:8" ht="30" customHeight="1">
      <c r="A46" s="26"/>
      <c r="B46" s="26"/>
      <c r="C46" s="26"/>
      <c r="D46" s="26"/>
      <c r="E46" s="26"/>
      <c r="F46" s="26"/>
      <c r="G46" s="26"/>
      <c r="H46" s="26"/>
    </row>
    <row r="47" spans="1:8" ht="30" customHeight="1">
      <c r="A47" s="26"/>
      <c r="B47" s="26"/>
      <c r="C47" s="26"/>
      <c r="D47" s="26"/>
      <c r="E47" s="26"/>
      <c r="F47" s="26"/>
      <c r="G47" s="26"/>
      <c r="H47" s="26"/>
    </row>
    <row r="48" spans="1:8" ht="30" customHeight="1">
      <c r="A48" s="26"/>
      <c r="B48" s="26"/>
      <c r="C48" s="26"/>
      <c r="D48" s="26"/>
      <c r="E48" s="26"/>
      <c r="F48" s="26"/>
      <c r="G48" s="26"/>
      <c r="H48" s="26"/>
    </row>
    <row r="49" spans="1:8" ht="30" customHeight="1">
      <c r="A49" s="26"/>
      <c r="B49" s="26"/>
      <c r="C49" s="26"/>
      <c r="D49" s="26"/>
      <c r="E49" s="26"/>
      <c r="F49" s="26"/>
      <c r="G49" s="26"/>
      <c r="H49" s="26"/>
    </row>
    <row r="50" spans="1:8" ht="30" customHeight="1">
      <c r="A50" s="26"/>
      <c r="B50" s="26"/>
      <c r="C50" s="26"/>
      <c r="D50" s="26"/>
      <c r="E50" s="26"/>
      <c r="F50" s="36"/>
      <c r="G50" s="36"/>
      <c r="H50" s="36"/>
    </row>
    <row r="51" spans="1:8" ht="30" customHeight="1">
      <c r="A51" s="26"/>
      <c r="B51" s="26"/>
      <c r="C51" s="26"/>
      <c r="D51" s="26"/>
      <c r="E51" s="26"/>
    </row>
    <row r="52" spans="1:8" ht="30" customHeight="1">
      <c r="A52" s="26"/>
      <c r="B52" s="26"/>
      <c r="C52" s="26"/>
      <c r="D52" s="26"/>
      <c r="E52" s="26"/>
    </row>
    <row r="53" spans="1:8" ht="15.75" customHeight="1">
      <c r="A53" s="26"/>
      <c r="B53" s="26"/>
      <c r="D53" s="26"/>
      <c r="E53" s="26"/>
    </row>
    <row r="54" spans="1:8" ht="15.75" customHeight="1"/>
    <row r="55" spans="1:8" ht="15.75" customHeight="1"/>
    <row r="56" spans="1:8" ht="15.75" customHeight="1"/>
    <row r="57" spans="1:8" ht="15.75" customHeight="1"/>
    <row r="58" spans="1:8" ht="15.75" customHeight="1"/>
    <row r="59" spans="1:8" ht="15.75" customHeight="1"/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  <row r="1001" customFormat="1" ht="15.75" customHeight="1"/>
    <row r="1002" customFormat="1" ht="15.75" customHeight="1"/>
    <row r="1003" customFormat="1" ht="15.75" customHeight="1"/>
    <row r="1004" customFormat="1" ht="15.75" customHeight="1"/>
    <row r="1005" customFormat="1" ht="15.75" customHeight="1"/>
    <row r="1006" customFormat="1" ht="15.75" customHeight="1"/>
    <row r="1007" customFormat="1" ht="15.75" customHeight="1"/>
    <row r="1008" customFormat="1" ht="15.75" customHeight="1"/>
    <row r="1009" customFormat="1" ht="15.75" customHeight="1"/>
    <row r="1010" customFormat="1" ht="15.75" customHeight="1"/>
    <row r="1011" customFormat="1" ht="15.75" customHeight="1"/>
    <row r="1012" customFormat="1" ht="15.75" customHeight="1"/>
    <row r="1013" customFormat="1" ht="15.75" customHeight="1"/>
  </sheetData>
  <mergeCells count="2">
    <mergeCell ref="I4:I5"/>
    <mergeCell ref="J4:T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11F8-CDE1-FA4F-A843-B0BE8F5D7A8F}">
  <dimension ref="A1:E4"/>
  <sheetViews>
    <sheetView zoomScale="150" zoomScaleNormal="150" workbookViewId="0">
      <selection activeCell="D12" sqref="D12"/>
    </sheetView>
  </sheetViews>
  <sheetFormatPr baseColWidth="10" defaultRowHeight="16"/>
  <cols>
    <col min="1" max="1" width="18.33203125" style="7" customWidth="1"/>
    <col min="2" max="4" width="14.83203125" customWidth="1"/>
    <col min="5" max="5" width="17.5" customWidth="1"/>
  </cols>
  <sheetData>
    <row r="1" spans="1:5" s="6" customFormat="1">
      <c r="A1" s="9"/>
      <c r="B1" s="6" t="s">
        <v>29</v>
      </c>
      <c r="C1" s="6" t="s">
        <v>78</v>
      </c>
      <c r="D1" s="6" t="s">
        <v>79</v>
      </c>
      <c r="E1" s="6" t="s">
        <v>80</v>
      </c>
    </row>
    <row r="2" spans="1:5">
      <c r="A2" s="7" t="s">
        <v>75</v>
      </c>
      <c r="B2" s="4">
        <f>SUMIFS(
  '2025-26 Digital Records'!E:E,
  '2025-26 Digital Records'!$C:$C,"Income",
  '2025-26 Digital Records'!$A:$A,"&gt;="&amp;DATE(2025,4,6),
  '2025-26 Digital Records'!$A:$A,"&lt;="&amp;DATE(2025,7,5)
)</f>
        <v>4125</v>
      </c>
      <c r="C2" s="4">
        <f>SUMIFS(
  '2025-26 Digital Records'!E:E,
  '2025-26 Digital Records'!$C:$C,"Income",
  '2025-26 Digital Records'!$A:$A,"&gt;="&amp;DATE(2025,4,6),
  '2025-26 Digital Records'!$A:$A,"&lt;="&amp;DATE(2025,10,5)
)</f>
        <v>23925</v>
      </c>
      <c r="D2" s="4">
        <f>SUMIFS(
  '2025-26 Digital Records'!E:E,
  '2025-26 Digital Records'!$C:$C,"Income",
  '2025-26 Digital Records'!$A:$A,"&gt;="&amp;DATE(2025,4,6),
  '2025-26 Digital Records'!$A:$A,"&lt;="&amp;DATE(2026,1,5)
)</f>
        <v>35625</v>
      </c>
      <c r="E2" s="4">
        <f>SUMIFS(
  '2025-26 Digital Records'!E:E,
  '2025-26 Digital Records'!$C:$C,"Income",
  '2025-26 Digital Records'!$A:$A,"&gt;="&amp;DATE(2025,4,6),
  '2025-26 Digital Records'!$A:$A,"&lt;="&amp;DATE(2026,4,5)
)</f>
        <v>56175</v>
      </c>
    </row>
    <row r="3" spans="1:5" ht="17" thickBot="1">
      <c r="A3" s="10" t="s">
        <v>76</v>
      </c>
      <c r="B3" s="5">
        <f>SUMIFS(
  '2025-26 Digital Records'!E:E,
  '2025-26 Digital Records'!$C:$C,"Expense",
  '2025-26 Digital Records'!$A:$A,"&gt;="&amp;DATE(2025,4,6),
  '2025-26 Digital Records'!$A:$A,"&lt;="&amp;DATE(2025,7,5)
)</f>
        <v>1221.1899999999998</v>
      </c>
      <c r="C3" s="4">
        <f>SUMIFS(
  '2025-26 Digital Records'!E:E,
  '2025-26 Digital Records'!$C:$C,"Expense",
  '2025-26 Digital Records'!$A:$A,"&gt;="&amp;DATE(2025,4,6),
  '2025-26 Digital Records'!$A:$A,"&lt;="&amp;DATE(2025,10,5)
)</f>
        <v>3464.0899999999997</v>
      </c>
      <c r="D3" s="4">
        <f>SUMIFS(
  '2025-26 Digital Records'!E:E,
  '2025-26 Digital Records'!$C:$C,"Expense",
  '2025-26 Digital Records'!$A:$A,"&gt;="&amp;DATE(2025,4,6),
  '2025-26 Digital Records'!$A:$A,"&lt;="&amp;DATE(2026,1,5)
)</f>
        <v>3796.19</v>
      </c>
      <c r="E3" s="4">
        <f>SUMIFS(
  '2025-26 Digital Records'!E:E,
  '2025-26 Digital Records'!$C:$C,"Expense",
  '2025-26 Digital Records'!$A:$A,"&gt;="&amp;DATE(2025,4,6),
  '2025-26 Digital Records'!$A:$A,"&lt;="&amp;DATE(2026,4,5)
)</f>
        <v>4036.19</v>
      </c>
    </row>
    <row r="4" spans="1:5" s="3" customFormat="1" ht="17" thickTop="1">
      <c r="A4" s="3" t="s">
        <v>30</v>
      </c>
      <c r="B4" s="8">
        <f>B2-B3</f>
        <v>2903.8100000000004</v>
      </c>
      <c r="C4" s="8">
        <f t="shared" ref="C4:E4" si="0">C2-C3</f>
        <v>20460.91</v>
      </c>
      <c r="D4" s="8">
        <f t="shared" si="0"/>
        <v>31828.81</v>
      </c>
      <c r="E4" s="8">
        <f t="shared" si="0"/>
        <v>52138.81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3028-805B-7446-A262-5544E854C01A}">
  <dimension ref="A1:E25"/>
  <sheetViews>
    <sheetView topLeftCell="A2" zoomScale="120" zoomScaleNormal="120" workbookViewId="0">
      <selection activeCell="E22" sqref="E22"/>
    </sheetView>
  </sheetViews>
  <sheetFormatPr baseColWidth="10" defaultRowHeight="16"/>
  <cols>
    <col min="1" max="1" width="33" customWidth="1"/>
    <col min="2" max="5" width="14.83203125" customWidth="1"/>
  </cols>
  <sheetData>
    <row r="1" spans="1:5">
      <c r="B1" s="43" t="s">
        <v>77</v>
      </c>
      <c r="C1" s="43"/>
      <c r="D1" s="43"/>
      <c r="E1" s="43"/>
    </row>
    <row r="2" spans="1:5">
      <c r="A2" s="6"/>
      <c r="B2" s="6" t="s">
        <v>29</v>
      </c>
      <c r="C2" s="6" t="s">
        <v>78</v>
      </c>
      <c r="D2" s="6" t="s">
        <v>79</v>
      </c>
      <c r="E2" s="6" t="s">
        <v>80</v>
      </c>
    </row>
    <row r="3" spans="1:5">
      <c r="A3" t="s">
        <v>10</v>
      </c>
      <c r="B3" s="4">
        <f>SUMIFS(
  '2025-26 Digital Records'!E:E,
  '2025-26 Digital Records'!$C:$C,"Income",
  '2025-26 Digital Records'!$A:$A,"&gt;="&amp;DATE(2025,4,6),
  '2025-26 Digital Records'!$A:$A,"&lt;="&amp;DATE(2025,7,5)
)</f>
        <v>4125</v>
      </c>
      <c r="C3" s="4">
        <f>SUMIFS(
  '2025-26 Digital Records'!E:E,
  '2025-26 Digital Records'!$C:$C,"Income",
  '2025-26 Digital Records'!$A:$A,"&gt;="&amp;DATE(2025,4,6),
  '2025-26 Digital Records'!$A:$A,"&lt;="&amp;DATE(2025,10,5)
)</f>
        <v>23925</v>
      </c>
      <c r="D3" s="4">
        <f>SUMIFS(
  '2025-26 Digital Records'!E:E,
  '2025-26 Digital Records'!$C:$C,"Income",
  '2025-26 Digital Records'!$A:$A,"&gt;="&amp;DATE(2025,4,6),
  '2025-26 Digital Records'!$A:$A,"&lt;="&amp;DATE(2026,1,5)
)</f>
        <v>35625</v>
      </c>
      <c r="E3" s="4">
        <f>SUMIFS(
  '2025-26 Digital Records'!E:E,
  '2025-26 Digital Records'!$C:$C,"Income",
  '2025-26 Digital Records'!$A:$A,"&gt;="&amp;DATE(2025,4,6),
  '2025-26 Digital Records'!$A:$A,"&lt;="&amp;DATE(2026,4,5)
)</f>
        <v>56175</v>
      </c>
    </row>
    <row r="4" spans="1:5">
      <c r="A4" t="s">
        <v>72</v>
      </c>
      <c r="B4" s="4">
        <v>0</v>
      </c>
      <c r="C4" s="4">
        <v>0</v>
      </c>
      <c r="D4" s="4">
        <v>0</v>
      </c>
      <c r="E4" s="4">
        <v>0</v>
      </c>
    </row>
    <row r="5" spans="1:5">
      <c r="A5" t="s">
        <v>73</v>
      </c>
      <c r="B5" s="4">
        <v>0</v>
      </c>
      <c r="C5" s="4">
        <v>0</v>
      </c>
      <c r="D5" s="4">
        <v>0</v>
      </c>
      <c r="E5" s="4">
        <v>0</v>
      </c>
    </row>
    <row r="7" spans="1:5">
      <c r="A7" t="s">
        <v>13</v>
      </c>
      <c r="B7" s="4">
        <f>SUMIFS(
  '2025-26 Digital Records'!E:E,
  '2025-26 Digital Records'!$D:$D,A7,
  '2025-26 Digital Records'!$A:$A,"&gt;="&amp;DATE(2025,4,6),
  '2025-26 Digital Records'!$A:$A,"&lt;="&amp;DATE(2025,7,5)
)</f>
        <v>179.99</v>
      </c>
      <c r="C7" s="4">
        <f>SUMIFS(
  '2025-26 Digital Records'!E:E,
  '2025-26 Digital Records'!$D:$D,A7,
  '2025-26 Digital Records'!$A:$A,"&gt;="&amp;DATE(2025,4,6),
  '2025-26 Digital Records'!$A:$A,"&lt;="&amp;DATE(2025,10,5)
)</f>
        <v>909.99</v>
      </c>
      <c r="D7" s="4">
        <f>SUMIFS(
  '2025-26 Digital Records'!E:E,
  '2025-26 Digital Records'!$D:$D,A7,
  '2025-26 Digital Records'!$A:$A,"&gt;="&amp;DATE(2025,4,6),
  '2025-26 Digital Records'!$A:$A,"&lt;="&amp;DATE(2026,1,5)
)</f>
        <v>909.99</v>
      </c>
      <c r="E7" s="4">
        <f>SUMIFS(
  '2025-26 Digital Records'!E:E,
  '2025-26 Digital Records'!$D:$D,A7,
  '2025-26 Digital Records'!$A:$A,"&gt;="&amp;DATE(2025,4,6),
  '2025-26 Digital Records'!$A:$A,"&lt;="&amp;DATE(2026,4,5)
)</f>
        <v>909.99</v>
      </c>
    </row>
    <row r="8" spans="1:5">
      <c r="A8" t="s">
        <v>59</v>
      </c>
      <c r="B8" s="4">
        <f>SUMIFS(
  '2025-26 Digital Records'!E:E,
  '2025-26 Digital Records'!$D:$D,A8,
  '2025-26 Digital Records'!$A:$A,"&gt;="&amp;DATE(2025,4,6),
  '2025-26 Digital Records'!$A:$A,"&lt;="&amp;DATE(2025,7,5)
)</f>
        <v>200</v>
      </c>
      <c r="C8" s="4">
        <f>SUMIFS(
  '2025-26 Digital Records'!E:E,
  '2025-26 Digital Records'!$D:$D,A8,
  '2025-26 Digital Records'!$A:$A,"&gt;="&amp;DATE(2025,4,6),
  '2025-26 Digital Records'!$A:$A,"&lt;="&amp;DATE(2025,10,5)
)</f>
        <v>1400</v>
      </c>
      <c r="D8" s="4">
        <f>SUMIFS(
  '2025-26 Digital Records'!E:E,
  '2025-26 Digital Records'!$D:$D,A8,
  '2025-26 Digital Records'!$A:$A,"&gt;="&amp;DATE(2025,4,6),
  '2025-26 Digital Records'!$A:$A,"&lt;="&amp;DATE(2026,1,5)
)</f>
        <v>1400</v>
      </c>
      <c r="E8" s="4">
        <f>SUMIFS(
  '2025-26 Digital Records'!E:E,
  '2025-26 Digital Records'!$D:$D,A8,
  '2025-26 Digital Records'!$A:$A,"&gt;="&amp;DATE(2025,4,6),
  '2025-26 Digital Records'!$A:$A,"&lt;="&amp;DATE(2026,4,5)
)</f>
        <v>1400</v>
      </c>
    </row>
    <row r="9" spans="1:5">
      <c r="A9" t="s">
        <v>60</v>
      </c>
      <c r="B9" s="4">
        <f>SUMIFS(
  '2025-26 Digital Records'!E:E,
  '2025-26 Digital Records'!$D:$D,A9,
  '2025-26 Digital Records'!$A:$A,"&gt;="&amp;DATE(2025,4,6),
  '2025-26 Digital Records'!$A:$A,"&lt;="&amp;DATE(2025,7,5)
)</f>
        <v>400</v>
      </c>
      <c r="C9" s="4">
        <f>SUMIFS(
  '2025-26 Digital Records'!E:E,
  '2025-26 Digital Records'!$D:$D,A9,
  '2025-26 Digital Records'!$A:$A,"&gt;="&amp;DATE(2025,4,6),
  '2025-26 Digital Records'!$A:$A,"&lt;="&amp;DATE(2025,10,5)
)</f>
        <v>400</v>
      </c>
      <c r="D9" s="4">
        <f>SUMIFS(
  '2025-26 Digital Records'!E:E,
  '2025-26 Digital Records'!$D:$D,A9,
  '2025-26 Digital Records'!$A:$A,"&gt;="&amp;DATE(2025,4,6),
  '2025-26 Digital Records'!$A:$A,"&lt;="&amp;DATE(2026,1,5)
)</f>
        <v>400</v>
      </c>
      <c r="E9" s="4">
        <f>SUMIFS(
  '2025-26 Digital Records'!E:E,
  '2025-26 Digital Records'!$D:$D,A9,
  '2025-26 Digital Records'!$A:$A,"&gt;="&amp;DATE(2025,4,6),
  '2025-26 Digital Records'!$A:$A,"&lt;="&amp;DATE(2026,4,5)
)</f>
        <v>400</v>
      </c>
    </row>
    <row r="10" spans="1:5">
      <c r="A10" t="s">
        <v>61</v>
      </c>
      <c r="B10" s="4">
        <f>SUMIFS(
  '2025-26 Digital Records'!E:E,
  '2025-26 Digital Records'!$D:$D,A10,
  '2025-26 Digital Records'!$A:$A,"&gt;="&amp;DATE(2025,4,6),
  '2025-26 Digital Records'!$A:$A,"&lt;="&amp;DATE(2025,7,5)
)</f>
        <v>145.4</v>
      </c>
      <c r="C10" s="4">
        <f>SUMIFS(
  '2025-26 Digital Records'!E:E,
  '2025-26 Digital Records'!$D:$D,A10,
  '2025-26 Digital Records'!$A:$A,"&gt;="&amp;DATE(2025,4,6),
  '2025-26 Digital Records'!$A:$A,"&lt;="&amp;DATE(2025,10,5)
)</f>
        <v>386.29999999999995</v>
      </c>
      <c r="D10" s="4">
        <f>SUMIFS(
  '2025-26 Digital Records'!E:E,
  '2025-26 Digital Records'!$D:$D,A10,
  '2025-26 Digital Records'!$A:$A,"&gt;="&amp;DATE(2025,4,6),
  '2025-26 Digital Records'!$A:$A,"&lt;="&amp;DATE(2026,1,5)
)</f>
        <v>533.4</v>
      </c>
      <c r="E10" s="4">
        <f>SUMIFS(
  '2025-26 Digital Records'!E:E,
  '2025-26 Digital Records'!$D:$D,A10,
  '2025-26 Digital Records'!$A:$A,"&gt;="&amp;DATE(2025,4,6),
  '2025-26 Digital Records'!$A:$A,"&lt;="&amp;DATE(2026,4,5)
)</f>
        <v>533.4</v>
      </c>
    </row>
    <row r="11" spans="1:5">
      <c r="A11" t="s">
        <v>62</v>
      </c>
      <c r="B11" s="4">
        <f>SUMIFS(
  '2025-26 Digital Records'!E:E,
  '2025-26 Digital Records'!$D:$D,A11,
  '2025-26 Digital Records'!$A:$A,"&gt;="&amp;DATE(2025,4,6),
  '2025-26 Digital Records'!$A:$A,"&lt;="&amp;DATE(2025,7,5)
)</f>
        <v>0</v>
      </c>
      <c r="C11" s="4">
        <f>SUMIFS(
  '2025-26 Digital Records'!E:E,
  '2025-26 Digital Records'!$D:$D,A11,
  '2025-26 Digital Records'!$A:$A,"&gt;="&amp;DATE(2025,4,6),
  '2025-26 Digital Records'!$A:$A,"&lt;="&amp;DATE(2025,10,5)
)</f>
        <v>0</v>
      </c>
      <c r="D11" s="4">
        <f>SUMIFS(
  '2025-26 Digital Records'!E:E,
  '2025-26 Digital Records'!$D:$D,A11,
  '2025-26 Digital Records'!$A:$A,"&gt;="&amp;DATE(2025,4,6),
  '2025-26 Digital Records'!$A:$A,"&lt;="&amp;DATE(2026,1,5)
)</f>
        <v>0</v>
      </c>
      <c r="E11" s="4">
        <f>SUMIFS(
  '2025-26 Digital Records'!E:E,
  '2025-26 Digital Records'!$D:$D,A11,
  '2025-26 Digital Records'!$A:$A,"&gt;="&amp;DATE(2025,4,6),
  '2025-26 Digital Records'!$A:$A,"&lt;="&amp;DATE(2026,4,5)
)</f>
        <v>0</v>
      </c>
    </row>
    <row r="12" spans="1:5">
      <c r="A12" t="s">
        <v>63</v>
      </c>
      <c r="B12" s="4">
        <f>SUMIFS(
  '2025-26 Digital Records'!E:E,
  '2025-26 Digital Records'!$D:$D,A12,
  '2025-26 Digital Records'!$A:$A,"&gt;="&amp;DATE(2025,4,6),
  '2025-26 Digital Records'!$A:$A,"&lt;="&amp;DATE(2025,7,5)
)</f>
        <v>18.5</v>
      </c>
      <c r="C12" s="4">
        <f>SUMIFS(
  '2025-26 Digital Records'!E:E,
  '2025-26 Digital Records'!$D:$D,A12,
  '2025-26 Digital Records'!$A:$A,"&gt;="&amp;DATE(2025,4,6),
  '2025-26 Digital Records'!$A:$A,"&lt;="&amp;DATE(2025,10,5)
)</f>
        <v>18.5</v>
      </c>
      <c r="D12" s="4">
        <f>SUMIFS(
  '2025-26 Digital Records'!E:E,
  '2025-26 Digital Records'!$D:$D,A12,
  '2025-26 Digital Records'!$A:$A,"&gt;="&amp;DATE(2025,4,6),
  '2025-26 Digital Records'!$A:$A,"&lt;="&amp;DATE(2026,1,5)
)</f>
        <v>203.5</v>
      </c>
      <c r="E12" s="4">
        <f>SUMIFS(
  '2025-26 Digital Records'!E:E,
  '2025-26 Digital Records'!$D:$D,A12,
  '2025-26 Digital Records'!$A:$A,"&gt;="&amp;DATE(2025,4,6),
  '2025-26 Digital Records'!$A:$A,"&lt;="&amp;DATE(2026,4,5)
)</f>
        <v>203.5</v>
      </c>
    </row>
    <row r="13" spans="1:5">
      <c r="A13" t="s">
        <v>64</v>
      </c>
      <c r="B13" s="4">
        <f>SUMIFS(
  '2025-26 Digital Records'!E:E,
  '2025-26 Digital Records'!$D:$D,A13,
  '2025-26 Digital Records'!$A:$A,"&gt;="&amp;DATE(2025,4,6),
  '2025-26 Digital Records'!$A:$A,"&lt;="&amp;DATE(2025,7,5)
)</f>
        <v>40</v>
      </c>
      <c r="C13" s="4">
        <f>SUMIFS(
  '2025-26 Digital Records'!E:E,
  '2025-26 Digital Records'!$D:$D,A13,
  '2025-26 Digital Records'!$A:$A,"&gt;="&amp;DATE(2025,4,6),
  '2025-26 Digital Records'!$A:$A,"&lt;="&amp;DATE(2025,10,5)
)</f>
        <v>40</v>
      </c>
      <c r="D13" s="4">
        <f>SUMIFS(
  '2025-26 Digital Records'!E:E,
  '2025-26 Digital Records'!$D:$D,A13,
  '2025-26 Digital Records'!$A:$A,"&gt;="&amp;DATE(2025,4,6),
  '2025-26 Digital Records'!$A:$A,"&lt;="&amp;DATE(2026,1,5)
)</f>
        <v>40</v>
      </c>
      <c r="E13" s="4">
        <f>SUMIFS(
  '2025-26 Digital Records'!E:E,
  '2025-26 Digital Records'!$D:$D,A13,
  '2025-26 Digital Records'!$A:$A,"&gt;="&amp;DATE(2025,4,6),
  '2025-26 Digital Records'!$A:$A,"&lt;="&amp;DATE(2026,4,5)
)</f>
        <v>40</v>
      </c>
    </row>
    <row r="14" spans="1:5">
      <c r="A14" t="s">
        <v>65</v>
      </c>
      <c r="B14" s="4">
        <f>SUMIFS(
  '2025-26 Digital Records'!E:E,
  '2025-26 Digital Records'!$D:$D,A14,
  '2025-26 Digital Records'!$A:$A,"&gt;="&amp;DATE(2025,4,6),
  '2025-26 Digital Records'!$A:$A,"&lt;="&amp;DATE(2025,7,5)
)</f>
        <v>65</v>
      </c>
      <c r="C14" s="4">
        <f>SUMIFS(
  '2025-26 Digital Records'!E:E,
  '2025-26 Digital Records'!$D:$D,A14,
  '2025-26 Digital Records'!$A:$A,"&gt;="&amp;DATE(2025,4,6),
  '2025-26 Digital Records'!$A:$A,"&lt;="&amp;DATE(2025,10,5)
)</f>
        <v>65</v>
      </c>
      <c r="D14" s="4">
        <f>SUMIFS(
  '2025-26 Digital Records'!E:E,
  '2025-26 Digital Records'!$D:$D,A14,
  '2025-26 Digital Records'!$A:$A,"&gt;="&amp;DATE(2025,4,6),
  '2025-26 Digital Records'!$A:$A,"&lt;="&amp;DATE(2026,1,5)
)</f>
        <v>65</v>
      </c>
      <c r="E14" s="4">
        <f>SUMIFS(
  '2025-26 Digital Records'!E:E,
  '2025-26 Digital Records'!$D:$D,A14,
  '2025-26 Digital Records'!$A:$A,"&gt;="&amp;DATE(2025,4,6),
  '2025-26 Digital Records'!$A:$A,"&lt;="&amp;DATE(2026,4,5)
)</f>
        <v>65</v>
      </c>
    </row>
    <row r="15" spans="1:5">
      <c r="A15" t="s">
        <v>66</v>
      </c>
      <c r="B15" s="4">
        <f>SUMIFS(
  '2025-26 Digital Records'!E:E,
  '2025-26 Digital Records'!$D:$D,A15,
  '2025-26 Digital Records'!$A:$A,"&gt;="&amp;DATE(2025,4,6),
  '2025-26 Digital Records'!$A:$A,"&lt;="&amp;DATE(2025,7,5)
)</f>
        <v>0</v>
      </c>
      <c r="C15" s="4">
        <f>SUMIFS(
  '2025-26 Digital Records'!E:E,
  '2025-26 Digital Records'!$D:$D,A15,
  '2025-26 Digital Records'!$A:$A,"&gt;="&amp;DATE(2025,4,6),
  '2025-26 Digital Records'!$A:$A,"&lt;="&amp;DATE(2025,10,5)
)</f>
        <v>0</v>
      </c>
      <c r="D15" s="4">
        <f>SUMIFS(
  '2025-26 Digital Records'!E:E,
  '2025-26 Digital Records'!$D:$D,A15,
  '2025-26 Digital Records'!$A:$A,"&gt;="&amp;DATE(2025,4,6),
  '2025-26 Digital Records'!$A:$A,"&lt;="&amp;DATE(2026,1,5)
)</f>
        <v>0</v>
      </c>
      <c r="E15" s="4">
        <f>SUMIFS(
  '2025-26 Digital Records'!E:E,
  '2025-26 Digital Records'!$D:$D,A15,
  '2025-26 Digital Records'!$A:$A,"&gt;="&amp;DATE(2025,4,6),
  '2025-26 Digital Records'!$A:$A,"&lt;="&amp;DATE(2026,4,5)
)</f>
        <v>0</v>
      </c>
    </row>
    <row r="16" spans="1:5">
      <c r="A16" t="s">
        <v>67</v>
      </c>
      <c r="B16" s="4">
        <f>SUMIFS(
  '2025-26 Digital Records'!E:E,
  '2025-26 Digital Records'!$D:$D,A16,
  '2025-26 Digital Records'!$A:$A,"&gt;="&amp;DATE(2025,4,6),
  '2025-26 Digital Records'!$A:$A,"&lt;="&amp;DATE(2025,7,5)
)</f>
        <v>0</v>
      </c>
      <c r="C16" s="4">
        <f>SUMIFS(
  '2025-26 Digital Records'!E:E,
  '2025-26 Digital Records'!$D:$D,A16,
  '2025-26 Digital Records'!$A:$A,"&gt;="&amp;DATE(2025,4,6),
  '2025-26 Digital Records'!$A:$A,"&lt;="&amp;DATE(2025,10,5)
)</f>
        <v>0</v>
      </c>
      <c r="D16" s="4">
        <f>SUMIFS(
  '2025-26 Digital Records'!E:E,
  '2025-26 Digital Records'!$D:$D,A16,
  '2025-26 Digital Records'!$A:$A,"&gt;="&amp;DATE(2025,4,6),
  '2025-26 Digital Records'!$A:$A,"&lt;="&amp;DATE(2026,1,5)
)</f>
        <v>0</v>
      </c>
      <c r="E16" s="4">
        <f>SUMIFS(
  '2025-26 Digital Records'!E:E,
  '2025-26 Digital Records'!$D:$D,A16,
  '2025-26 Digital Records'!$A:$A,"&gt;="&amp;DATE(2025,4,6),
  '2025-26 Digital Records'!$A:$A,"&lt;="&amp;DATE(2026,4,5)
)</f>
        <v>0</v>
      </c>
    </row>
    <row r="17" spans="1:5">
      <c r="A17" t="s">
        <v>68</v>
      </c>
      <c r="B17" s="4">
        <f>SUMIFS(
  '2025-26 Digital Records'!E:E,
  '2025-26 Digital Records'!$D:$D,A17,
  '2025-26 Digital Records'!$A:$A,"&gt;="&amp;DATE(2025,4,6),
  '2025-26 Digital Records'!$A:$A,"&lt;="&amp;DATE(2025,7,5)
)</f>
        <v>0</v>
      </c>
      <c r="C17" s="4">
        <f>SUMIFS(
  '2025-26 Digital Records'!E:E,
  '2025-26 Digital Records'!$D:$D,A17,
  '2025-26 Digital Records'!$A:$A,"&gt;="&amp;DATE(2025,4,6),
  '2025-26 Digital Records'!$A:$A,"&lt;="&amp;DATE(2025,10,5)
)</f>
        <v>0</v>
      </c>
      <c r="D17" s="4">
        <f>SUMIFS(
  '2025-26 Digital Records'!E:E,
  '2025-26 Digital Records'!$D:$D,A17,
  '2025-26 Digital Records'!$A:$A,"&gt;="&amp;DATE(2025,4,6),
  '2025-26 Digital Records'!$A:$A,"&lt;="&amp;DATE(2026,1,5)
)</f>
        <v>0</v>
      </c>
      <c r="E17" s="4">
        <f>SUMIFS(
  '2025-26 Digital Records'!E:E,
  '2025-26 Digital Records'!$D:$D,A17,
  '2025-26 Digital Records'!$A:$A,"&gt;="&amp;DATE(2025,4,6),
  '2025-26 Digital Records'!$A:$A,"&lt;="&amp;DATE(2026,4,5)
)</f>
        <v>0</v>
      </c>
    </row>
    <row r="18" spans="1:5">
      <c r="A18" t="s">
        <v>69</v>
      </c>
      <c r="B18" s="4">
        <f>SUMIFS(
  '2025-26 Digital Records'!E:E,
  '2025-26 Digital Records'!$D:$D,A18,
  '2025-26 Digital Records'!$A:$A,"&gt;="&amp;DATE(2025,4,6),
  '2025-26 Digital Records'!$A:$A,"&lt;="&amp;DATE(2025,7,5)
)</f>
        <v>0</v>
      </c>
      <c r="C18" s="4">
        <f>SUMIFS(
  '2025-26 Digital Records'!E:E,
  '2025-26 Digital Records'!$D:$D,A18,
  '2025-26 Digital Records'!$A:$A,"&gt;="&amp;DATE(2025,4,6),
  '2025-26 Digital Records'!$A:$A,"&lt;="&amp;DATE(2025,10,5)
)</f>
        <v>0</v>
      </c>
      <c r="D18" s="4">
        <f>SUMIFS(
  '2025-26 Digital Records'!E:E,
  '2025-26 Digital Records'!$D:$D,A18,
  '2025-26 Digital Records'!$A:$A,"&gt;="&amp;DATE(2025,4,6),
  '2025-26 Digital Records'!$A:$A,"&lt;="&amp;DATE(2026,1,5)
)</f>
        <v>0</v>
      </c>
      <c r="E18" s="4">
        <f>SUMIFS(
  '2025-26 Digital Records'!E:E,
  '2025-26 Digital Records'!$D:$D,A18,
  '2025-26 Digital Records'!$A:$A,"&gt;="&amp;DATE(2025,4,6),
  '2025-26 Digital Records'!$A:$A,"&lt;="&amp;DATE(2026,4,5)
)</f>
        <v>0</v>
      </c>
    </row>
    <row r="19" spans="1:5">
      <c r="A19" t="s">
        <v>28</v>
      </c>
      <c r="B19" s="4">
        <f>SUMIFS(
  '2025-26 Digital Records'!E:E,
  '2025-26 Digital Records'!$D:$D,A19,
  '2025-26 Digital Records'!$A:$A,"&gt;="&amp;DATE(2025,4,6),
  '2025-26 Digital Records'!$A:$A,"&lt;="&amp;DATE(2025,7,5)
)</f>
        <v>150</v>
      </c>
      <c r="C19" s="4">
        <f>SUMIFS(
  '2025-26 Digital Records'!E:E,
  '2025-26 Digital Records'!$D:$D,A19,
  '2025-26 Digital Records'!$A:$A,"&gt;="&amp;DATE(2025,4,6),
  '2025-26 Digital Records'!$A:$A,"&lt;="&amp;DATE(2025,10,5)
)</f>
        <v>150</v>
      </c>
      <c r="D19" s="4">
        <f>SUMIFS(
  '2025-26 Digital Records'!E:E,
  '2025-26 Digital Records'!$D:$D,A19,
  '2025-26 Digital Records'!$A:$A,"&gt;="&amp;DATE(2025,4,6),
  '2025-26 Digital Records'!$A:$A,"&lt;="&amp;DATE(2026,1,5)
)</f>
        <v>150</v>
      </c>
      <c r="E19" s="4">
        <f>SUMIFS(
  '2025-26 Digital Records'!E:E,
  '2025-26 Digital Records'!$D:$D,A19,
  '2025-26 Digital Records'!$A:$A,"&gt;="&amp;DATE(2025,4,6),
  '2025-26 Digital Records'!$A:$A,"&lt;="&amp;DATE(2026,4,5)
)</f>
        <v>150</v>
      </c>
    </row>
    <row r="20" spans="1:5">
      <c r="A20" t="s">
        <v>70</v>
      </c>
      <c r="B20" s="4">
        <f>SUMIFS(
  '2025-26 Digital Records'!E:E,
  '2025-26 Digital Records'!$D:$D,A20,
  '2025-26 Digital Records'!$A:$A,"&gt;="&amp;DATE(2025,4,6),
  '2025-26 Digital Records'!$A:$A,"&lt;="&amp;DATE(2025,7,5)
)</f>
        <v>0</v>
      </c>
      <c r="C20" s="4">
        <f>SUMIFS(
  '2025-26 Digital Records'!E:E,
  '2025-26 Digital Records'!$D:$D,A20,
  '2025-26 Digital Records'!$A:$A,"&gt;="&amp;DATE(2025,4,6),
  '2025-26 Digital Records'!$A:$A,"&lt;="&amp;DATE(2025,10,5)
)</f>
        <v>0</v>
      </c>
      <c r="D20" s="4">
        <f>SUMIFS(
  '2025-26 Digital Records'!E:E,
  '2025-26 Digital Records'!$D:$D,A20,
  '2025-26 Digital Records'!$A:$A,"&gt;="&amp;DATE(2025,4,6),
  '2025-26 Digital Records'!$A:$A,"&lt;="&amp;DATE(2026,1,5)
)</f>
        <v>0</v>
      </c>
      <c r="E20" s="4">
        <f>SUMIFS(
  '2025-26 Digital Records'!E:E,
  '2025-26 Digital Records'!$D:$D,A20,
  '2025-26 Digital Records'!$A:$A,"&gt;="&amp;DATE(2025,4,6),
  '2025-26 Digital Records'!$A:$A,"&lt;="&amp;DATE(2026,4,5)
)</f>
        <v>0</v>
      </c>
    </row>
    <row r="21" spans="1:5">
      <c r="A21" t="s">
        <v>71</v>
      </c>
      <c r="B21" s="4">
        <f>SUMIFS(
  '2025-26 Digital Records'!E:E,
  '2025-26 Digital Records'!$D:$D,A21,
  '2025-26 Digital Records'!$A:$A,"&gt;="&amp;DATE(2025,4,6),
  '2025-26 Digital Records'!$A:$A,"&lt;="&amp;DATE(2025,7,5)
)</f>
        <v>22.3</v>
      </c>
      <c r="C21" s="4">
        <f>SUMIFS(
  '2025-26 Digital Records'!E:E,
  '2025-26 Digital Records'!$D:$D,A21,
  '2025-26 Digital Records'!$A:$A,"&gt;="&amp;DATE(2025,4,6),
  '2025-26 Digital Records'!$A:$A,"&lt;="&amp;DATE(2025,10,5)
)</f>
        <v>94.3</v>
      </c>
      <c r="D21" s="4">
        <f>SUMIFS(
  '2025-26 Digital Records'!E:E,
  '2025-26 Digital Records'!$D:$D,A21,
  '2025-26 Digital Records'!$A:$A,"&gt;="&amp;DATE(2025,4,6),
  '2025-26 Digital Records'!$A:$A,"&lt;="&amp;DATE(2026,1,5)
)</f>
        <v>94.3</v>
      </c>
      <c r="E21" s="4">
        <f>SUMIFS(
  '2025-26 Digital Records'!E:E,
  '2025-26 Digital Records'!$D:$D,A21,
  '2025-26 Digital Records'!$A:$A,"&gt;="&amp;DATE(2025,4,6),
  '2025-26 Digital Records'!$A:$A,"&lt;="&amp;DATE(2026,4,5)
)</f>
        <v>334.3</v>
      </c>
    </row>
    <row r="22" spans="1:5">
      <c r="A22" s="3"/>
      <c r="B22" s="4"/>
      <c r="C22" s="4"/>
      <c r="D22" s="4"/>
      <c r="E22" s="4"/>
    </row>
    <row r="23" spans="1:5" ht="17" thickBot="1">
      <c r="A23" t="s">
        <v>74</v>
      </c>
      <c r="B23" s="5">
        <f>SUMIFS(
  '2025-26 Digital Records'!E:E,
  '2025-26 Digital Records'!$C:$C,"Expense",
  '2025-26 Digital Records'!$A:$A,"&gt;="&amp;DATE(2025,4,6),
  '2025-26 Digital Records'!$A:$A,"&lt;="&amp;DATE(2025,7,5)
)</f>
        <v>1221.1899999999998</v>
      </c>
      <c r="C23" s="5">
        <f>SUMIFS(
  '2025-26 Digital Records'!E:E,
  '2025-26 Digital Records'!$C:$C,"Expense",
  '2025-26 Digital Records'!$A:$A,"&gt;="&amp;DATE(2025,4,6),
  '2025-26 Digital Records'!$A:$A,"&lt;="&amp;DATE(2025,10,5)
)</f>
        <v>3464.0899999999997</v>
      </c>
      <c r="D23" s="5">
        <f>SUMIFS(
  '2025-26 Digital Records'!E:E,
  '2025-26 Digital Records'!$C:$C,"Expense",
  '2025-26 Digital Records'!$A:$A,"&gt;="&amp;DATE(2025,4,6),
  '2025-26 Digital Records'!$A:$A,"&lt;="&amp;DATE(2026,1,5)
)</f>
        <v>3796.19</v>
      </c>
      <c r="E23" s="5">
        <f>SUMIFS(
  '2025-26 Digital Records'!E:E,
  '2025-26 Digital Records'!$C:$C,"Expense",
  '2025-26 Digital Records'!$A:$A,"&gt;="&amp;DATE(2025,4,6),
  '2025-26 Digital Records'!$A:$A,"&lt;="&amp;DATE(2026,4,5)
)</f>
        <v>4036.19</v>
      </c>
    </row>
    <row r="24" spans="1:5" ht="17" thickTop="1"/>
    <row r="25" spans="1:5">
      <c r="A25" t="s">
        <v>30</v>
      </c>
      <c r="B25" s="4">
        <f>B3-B23</f>
        <v>2903.8100000000004</v>
      </c>
      <c r="C25" s="4">
        <f>C3-C23</f>
        <v>20460.91</v>
      </c>
      <c r="D25" s="4">
        <f>D3-D23</f>
        <v>31828.81</v>
      </c>
      <c r="E25" s="4">
        <f>E3-E23</f>
        <v>52138.81</v>
      </c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32B6-9EA4-214A-890A-83AB52376E38}">
  <dimension ref="A1:E53"/>
  <sheetViews>
    <sheetView tabSelected="1" zoomScaleNormal="100" workbookViewId="0">
      <pane ySplit="1" topLeftCell="A2" activePane="bottomLeft" state="frozen"/>
      <selection pane="bottomLeft" activeCell="D31" sqref="D31"/>
    </sheetView>
  </sheetViews>
  <sheetFormatPr baseColWidth="10" defaultRowHeight="16"/>
  <cols>
    <col min="1" max="1" width="10.5" bestFit="1" customWidth="1"/>
    <col min="2" max="2" width="43" customWidth="1"/>
    <col min="3" max="3" width="18.5" bestFit="1" customWidth="1"/>
    <col min="4" max="4" width="37" style="7" bestFit="1" customWidth="1"/>
    <col min="5" max="5" width="14.6640625" style="4" customWidth="1"/>
  </cols>
  <sheetData>
    <row r="1" spans="1:5" s="3" customFormat="1">
      <c r="A1" s="3" t="s">
        <v>0</v>
      </c>
      <c r="B1" s="3" t="s">
        <v>3</v>
      </c>
      <c r="C1" s="2" t="s">
        <v>2</v>
      </c>
      <c r="D1" s="3" t="s">
        <v>1</v>
      </c>
      <c r="E1" s="8" t="s">
        <v>4</v>
      </c>
    </row>
    <row r="2" spans="1:5">
      <c r="A2" s="1">
        <v>45753</v>
      </c>
      <c r="B2" t="s">
        <v>5</v>
      </c>
      <c r="C2" t="s">
        <v>6</v>
      </c>
      <c r="D2" s="7" t="s">
        <v>64</v>
      </c>
      <c r="E2" s="4">
        <v>28</v>
      </c>
    </row>
    <row r="3" spans="1:5">
      <c r="A3" s="1">
        <v>45754</v>
      </c>
      <c r="B3" t="s">
        <v>7</v>
      </c>
      <c r="C3" t="s">
        <v>6</v>
      </c>
      <c r="D3" s="7" t="s">
        <v>65</v>
      </c>
      <c r="E3" s="4">
        <v>40</v>
      </c>
    </row>
    <row r="4" spans="1:5">
      <c r="A4" s="1">
        <v>45756</v>
      </c>
      <c r="B4" t="s">
        <v>8</v>
      </c>
      <c r="C4" t="s">
        <v>6</v>
      </c>
      <c r="D4" s="7" t="s">
        <v>61</v>
      </c>
      <c r="E4" s="4">
        <v>65.400000000000006</v>
      </c>
    </row>
    <row r="5" spans="1:5">
      <c r="A5" s="1">
        <v>45757</v>
      </c>
      <c r="B5" t="s">
        <v>9</v>
      </c>
      <c r="C5" t="s">
        <v>10</v>
      </c>
      <c r="D5" s="7" t="s">
        <v>11</v>
      </c>
      <c r="E5" s="4">
        <v>45</v>
      </c>
    </row>
    <row r="6" spans="1:5">
      <c r="A6" s="1">
        <v>45758</v>
      </c>
      <c r="B6" t="s">
        <v>12</v>
      </c>
      <c r="C6" t="s">
        <v>6</v>
      </c>
      <c r="D6" s="7" t="s">
        <v>13</v>
      </c>
      <c r="E6" s="4">
        <v>54.99</v>
      </c>
    </row>
    <row r="7" spans="1:5">
      <c r="A7" s="1">
        <v>45789</v>
      </c>
      <c r="B7" t="s">
        <v>14</v>
      </c>
      <c r="C7" t="s">
        <v>10</v>
      </c>
      <c r="D7" s="7" t="s">
        <v>11</v>
      </c>
      <c r="E7" s="4">
        <v>80</v>
      </c>
    </row>
    <row r="8" spans="1:5">
      <c r="A8" s="1">
        <v>45791</v>
      </c>
      <c r="B8" t="s">
        <v>15</v>
      </c>
      <c r="C8" t="s">
        <v>6</v>
      </c>
      <c r="D8" s="7" t="s">
        <v>63</v>
      </c>
      <c r="E8" s="4">
        <v>18.5</v>
      </c>
    </row>
    <row r="9" spans="1:5">
      <c r="A9" s="1">
        <v>45792</v>
      </c>
      <c r="B9" t="s">
        <v>16</v>
      </c>
      <c r="C9" t="s">
        <v>6</v>
      </c>
      <c r="D9" s="7" t="s">
        <v>64</v>
      </c>
      <c r="E9" s="4">
        <v>12</v>
      </c>
    </row>
    <row r="10" spans="1:5">
      <c r="A10" s="1">
        <v>45793</v>
      </c>
      <c r="B10" t="s">
        <v>17</v>
      </c>
      <c r="C10" t="s">
        <v>6</v>
      </c>
      <c r="D10" s="7" t="s">
        <v>61</v>
      </c>
      <c r="E10" s="4">
        <v>8</v>
      </c>
    </row>
    <row r="11" spans="1:5">
      <c r="A11" s="1">
        <v>45826</v>
      </c>
      <c r="B11" t="s">
        <v>18</v>
      </c>
      <c r="C11" t="s">
        <v>10</v>
      </c>
      <c r="D11" s="7" t="s">
        <v>11</v>
      </c>
      <c r="E11" s="4">
        <v>2000</v>
      </c>
    </row>
    <row r="12" spans="1:5">
      <c r="A12" s="1">
        <v>45827</v>
      </c>
      <c r="B12" t="s">
        <v>19</v>
      </c>
      <c r="C12" t="s">
        <v>6</v>
      </c>
      <c r="D12" s="7" t="s">
        <v>60</v>
      </c>
      <c r="E12" s="4">
        <v>400</v>
      </c>
    </row>
    <row r="13" spans="1:5">
      <c r="A13" s="1">
        <v>45828</v>
      </c>
      <c r="B13" t="s">
        <v>20</v>
      </c>
      <c r="C13" t="s">
        <v>6</v>
      </c>
      <c r="D13" s="7" t="s">
        <v>13</v>
      </c>
      <c r="E13" s="4">
        <v>125</v>
      </c>
    </row>
    <row r="14" spans="1:5">
      <c r="A14" s="1">
        <v>45829</v>
      </c>
      <c r="B14" t="s">
        <v>21</v>
      </c>
      <c r="C14" t="s">
        <v>6</v>
      </c>
      <c r="D14" s="7" t="s">
        <v>65</v>
      </c>
      <c r="E14" s="4">
        <v>25</v>
      </c>
    </row>
    <row r="15" spans="1:5">
      <c r="A15" s="1">
        <v>45830</v>
      </c>
      <c r="B15" t="s">
        <v>22</v>
      </c>
      <c r="C15" t="s">
        <v>6</v>
      </c>
      <c r="D15" s="7" t="s">
        <v>61</v>
      </c>
      <c r="E15" s="4">
        <v>72</v>
      </c>
    </row>
    <row r="16" spans="1:5">
      <c r="A16" s="1">
        <v>45833</v>
      </c>
      <c r="B16" t="s">
        <v>23</v>
      </c>
      <c r="C16" t="s">
        <v>10</v>
      </c>
      <c r="D16" s="7" t="s">
        <v>11</v>
      </c>
      <c r="E16" s="4">
        <v>500</v>
      </c>
    </row>
    <row r="17" spans="1:5">
      <c r="A17" s="1">
        <v>45835</v>
      </c>
      <c r="B17" t="s">
        <v>24</v>
      </c>
      <c r="C17" t="s">
        <v>6</v>
      </c>
      <c r="D17" s="7" t="s">
        <v>59</v>
      </c>
      <c r="E17" s="4">
        <v>200</v>
      </c>
    </row>
    <row r="18" spans="1:5">
      <c r="A18" s="1">
        <v>45836</v>
      </c>
      <c r="B18" t="s">
        <v>25</v>
      </c>
      <c r="C18" t="s">
        <v>6</v>
      </c>
      <c r="D18" s="7" t="s">
        <v>71</v>
      </c>
      <c r="E18" s="4">
        <v>22.3</v>
      </c>
    </row>
    <row r="19" spans="1:5">
      <c r="A19" s="1">
        <v>45838</v>
      </c>
      <c r="B19" t="s">
        <v>26</v>
      </c>
      <c r="C19" t="s">
        <v>10</v>
      </c>
      <c r="D19" s="7" t="s">
        <v>11</v>
      </c>
      <c r="E19" s="4">
        <v>300</v>
      </c>
    </row>
    <row r="20" spans="1:5">
      <c r="A20" s="1">
        <v>45838</v>
      </c>
      <c r="B20" t="s">
        <v>27</v>
      </c>
      <c r="C20" t="s">
        <v>6</v>
      </c>
      <c r="D20" s="7" t="s">
        <v>28</v>
      </c>
      <c r="E20" s="4">
        <v>150</v>
      </c>
    </row>
    <row r="21" spans="1:5">
      <c r="A21" s="1">
        <v>45843</v>
      </c>
      <c r="B21" t="s">
        <v>32</v>
      </c>
      <c r="C21" t="s">
        <v>10</v>
      </c>
      <c r="D21" s="7" t="s">
        <v>11</v>
      </c>
      <c r="E21" s="4">
        <v>1200</v>
      </c>
    </row>
    <row r="22" spans="1:5">
      <c r="A22" s="1">
        <v>45846</v>
      </c>
      <c r="B22" t="s">
        <v>8</v>
      </c>
      <c r="C22" t="s">
        <v>6</v>
      </c>
      <c r="D22" s="7" t="s">
        <v>61</v>
      </c>
      <c r="E22" s="4">
        <v>78.599999999999994</v>
      </c>
    </row>
    <row r="23" spans="1:5">
      <c r="A23" s="1">
        <v>45850</v>
      </c>
      <c r="B23" t="s">
        <v>33</v>
      </c>
      <c r="C23" t="s">
        <v>10</v>
      </c>
      <c r="D23" s="7" t="s">
        <v>11</v>
      </c>
      <c r="E23" s="4">
        <v>950</v>
      </c>
    </row>
    <row r="24" spans="1:5">
      <c r="A24" s="1">
        <v>45856</v>
      </c>
      <c r="B24" t="s">
        <v>34</v>
      </c>
      <c r="C24" t="s">
        <v>6</v>
      </c>
      <c r="D24" s="7" t="s">
        <v>13</v>
      </c>
      <c r="E24" s="4">
        <v>420</v>
      </c>
    </row>
    <row r="25" spans="1:5">
      <c r="A25" s="1">
        <v>45863</v>
      </c>
      <c r="B25" t="s">
        <v>35</v>
      </c>
      <c r="C25" t="s">
        <v>10</v>
      </c>
      <c r="D25" s="7" t="s">
        <v>11</v>
      </c>
      <c r="E25" s="4">
        <v>4800</v>
      </c>
    </row>
    <row r="26" spans="1:5">
      <c r="A26" s="1">
        <v>45868</v>
      </c>
      <c r="B26" t="s">
        <v>31</v>
      </c>
      <c r="C26" t="s">
        <v>6</v>
      </c>
      <c r="D26" s="7" t="s">
        <v>71</v>
      </c>
      <c r="E26" s="4">
        <v>72</v>
      </c>
    </row>
    <row r="27" spans="1:5">
      <c r="A27" s="1">
        <v>45874</v>
      </c>
      <c r="B27" t="s">
        <v>36</v>
      </c>
      <c r="C27" t="s">
        <v>10</v>
      </c>
      <c r="D27" s="7" t="s">
        <v>11</v>
      </c>
      <c r="E27" s="4">
        <v>1200</v>
      </c>
    </row>
    <row r="28" spans="1:5">
      <c r="A28" s="1">
        <v>45879</v>
      </c>
      <c r="B28" t="s">
        <v>8</v>
      </c>
      <c r="C28" t="s">
        <v>6</v>
      </c>
      <c r="D28" s="7" t="s">
        <v>61</v>
      </c>
      <c r="E28" s="4">
        <v>82.4</v>
      </c>
    </row>
    <row r="29" spans="1:5">
      <c r="A29" s="1">
        <v>45884</v>
      </c>
      <c r="B29" t="s">
        <v>37</v>
      </c>
      <c r="C29" t="s">
        <v>10</v>
      </c>
      <c r="D29" s="7" t="s">
        <v>11</v>
      </c>
      <c r="E29" s="4">
        <v>1350</v>
      </c>
    </row>
    <row r="30" spans="1:5">
      <c r="A30" s="1">
        <v>45891</v>
      </c>
      <c r="B30" t="s">
        <v>38</v>
      </c>
      <c r="C30" t="s">
        <v>6</v>
      </c>
      <c r="D30" s="7" t="s">
        <v>13</v>
      </c>
      <c r="E30" s="4">
        <v>310</v>
      </c>
    </row>
    <row r="31" spans="1:5">
      <c r="A31" s="1">
        <v>45899</v>
      </c>
      <c r="B31" t="s">
        <v>39</v>
      </c>
      <c r="C31" t="s">
        <v>10</v>
      </c>
      <c r="D31" s="7" t="s">
        <v>11</v>
      </c>
      <c r="E31" s="4">
        <v>3600</v>
      </c>
    </row>
    <row r="32" spans="1:5">
      <c r="A32" s="1">
        <v>45905</v>
      </c>
      <c r="B32" t="s">
        <v>40</v>
      </c>
      <c r="C32" t="s">
        <v>10</v>
      </c>
      <c r="D32" s="7" t="s">
        <v>11</v>
      </c>
      <c r="E32" s="4">
        <v>1200</v>
      </c>
    </row>
    <row r="33" spans="1:5">
      <c r="A33" s="1">
        <v>45912</v>
      </c>
      <c r="B33" t="s">
        <v>8</v>
      </c>
      <c r="C33" t="s">
        <v>6</v>
      </c>
      <c r="D33" s="7" t="s">
        <v>61</v>
      </c>
      <c r="E33" s="4">
        <v>79.900000000000006</v>
      </c>
    </row>
    <row r="34" spans="1:5">
      <c r="A34" s="1">
        <v>45918</v>
      </c>
      <c r="B34" t="s">
        <v>41</v>
      </c>
      <c r="C34" t="s">
        <v>10</v>
      </c>
      <c r="D34" s="7" t="s">
        <v>11</v>
      </c>
      <c r="E34" s="4">
        <v>5500</v>
      </c>
    </row>
    <row r="35" spans="1:5">
      <c r="A35" s="1">
        <v>45925</v>
      </c>
      <c r="B35" t="s">
        <v>42</v>
      </c>
      <c r="C35" t="s">
        <v>6</v>
      </c>
      <c r="D35" s="7" t="s">
        <v>59</v>
      </c>
      <c r="E35" s="4">
        <v>1200</v>
      </c>
    </row>
    <row r="36" spans="1:5">
      <c r="A36" s="1">
        <v>45935</v>
      </c>
      <c r="B36" t="s">
        <v>43</v>
      </c>
      <c r="C36" t="s">
        <v>10</v>
      </c>
      <c r="D36" s="7" t="s">
        <v>11</v>
      </c>
      <c r="E36" s="4">
        <v>1200</v>
      </c>
    </row>
    <row r="37" spans="1:5">
      <c r="A37" s="1">
        <v>45940</v>
      </c>
      <c r="B37" t="s">
        <v>44</v>
      </c>
      <c r="C37" t="s">
        <v>10</v>
      </c>
      <c r="D37" s="7" t="s">
        <v>11</v>
      </c>
      <c r="E37" s="4">
        <v>1750</v>
      </c>
    </row>
    <row r="38" spans="1:5">
      <c r="A38" s="1">
        <v>45948</v>
      </c>
      <c r="B38" t="s">
        <v>8</v>
      </c>
      <c r="C38" t="s">
        <v>6</v>
      </c>
      <c r="D38" s="7" t="s">
        <v>61</v>
      </c>
      <c r="E38" s="4">
        <v>76.3</v>
      </c>
    </row>
    <row r="39" spans="1:5">
      <c r="A39" s="1">
        <v>45958</v>
      </c>
      <c r="B39" t="s">
        <v>45</v>
      </c>
      <c r="C39" t="s">
        <v>10</v>
      </c>
      <c r="D39" s="7" t="s">
        <v>11</v>
      </c>
      <c r="E39" s="4">
        <v>2900</v>
      </c>
    </row>
    <row r="40" spans="1:5">
      <c r="A40" s="1">
        <v>45966</v>
      </c>
      <c r="B40" t="s">
        <v>46</v>
      </c>
      <c r="C40" t="s">
        <v>10</v>
      </c>
      <c r="D40" s="7" t="s">
        <v>11</v>
      </c>
      <c r="E40" s="4">
        <v>1200</v>
      </c>
    </row>
    <row r="41" spans="1:5">
      <c r="A41" s="1">
        <v>45973</v>
      </c>
      <c r="B41" t="s">
        <v>47</v>
      </c>
      <c r="C41" t="s">
        <v>6</v>
      </c>
      <c r="D41" s="7" t="s">
        <v>63</v>
      </c>
      <c r="E41" s="4">
        <v>185</v>
      </c>
    </row>
    <row r="42" spans="1:5">
      <c r="A42" s="1">
        <v>45981</v>
      </c>
      <c r="B42" t="s">
        <v>48</v>
      </c>
      <c r="C42" t="s">
        <v>10</v>
      </c>
      <c r="D42" s="7" t="s">
        <v>11</v>
      </c>
      <c r="E42" s="4">
        <v>2400</v>
      </c>
    </row>
    <row r="43" spans="1:5">
      <c r="A43" s="1">
        <v>45996</v>
      </c>
      <c r="B43" t="s">
        <v>49</v>
      </c>
      <c r="C43" t="s">
        <v>10</v>
      </c>
      <c r="D43" s="7" t="s">
        <v>11</v>
      </c>
      <c r="E43" s="4">
        <v>1200</v>
      </c>
    </row>
    <row r="44" spans="1:5">
      <c r="A44" s="1">
        <v>46001</v>
      </c>
      <c r="B44" t="s">
        <v>50</v>
      </c>
      <c r="C44" t="s">
        <v>10</v>
      </c>
      <c r="D44" s="7" t="s">
        <v>11</v>
      </c>
      <c r="E44" s="4">
        <v>1050</v>
      </c>
    </row>
    <row r="45" spans="1:5">
      <c r="A45" s="1">
        <v>46009</v>
      </c>
      <c r="B45" t="s">
        <v>8</v>
      </c>
      <c r="C45" t="s">
        <v>6</v>
      </c>
      <c r="D45" s="7" t="s">
        <v>61</v>
      </c>
      <c r="E45" s="4">
        <v>70.8</v>
      </c>
    </row>
    <row r="46" spans="1:5">
      <c r="A46" s="1">
        <v>46027</v>
      </c>
      <c r="B46" t="s">
        <v>51</v>
      </c>
      <c r="C46" t="s">
        <v>10</v>
      </c>
      <c r="D46" s="7" t="s">
        <v>11</v>
      </c>
      <c r="E46" s="4">
        <v>1200</v>
      </c>
    </row>
    <row r="47" spans="1:5">
      <c r="A47" s="1">
        <v>46037</v>
      </c>
      <c r="B47" t="s">
        <v>52</v>
      </c>
      <c r="C47" t="s">
        <v>10</v>
      </c>
      <c r="D47" s="7" t="s">
        <v>11</v>
      </c>
      <c r="E47" s="4">
        <v>3800</v>
      </c>
    </row>
    <row r="48" spans="1:5">
      <c r="A48" s="1">
        <v>46047</v>
      </c>
      <c r="B48" t="s">
        <v>53</v>
      </c>
      <c r="C48" t="s">
        <v>6</v>
      </c>
      <c r="D48" s="7" t="s">
        <v>71</v>
      </c>
      <c r="E48" s="4">
        <v>240</v>
      </c>
    </row>
    <row r="49" spans="1:5">
      <c r="A49" s="1">
        <v>46058</v>
      </c>
      <c r="B49" t="s">
        <v>54</v>
      </c>
      <c r="C49" t="s">
        <v>10</v>
      </c>
      <c r="D49" s="7" t="s">
        <v>11</v>
      </c>
      <c r="E49" s="4">
        <v>1200</v>
      </c>
    </row>
    <row r="50" spans="1:5">
      <c r="A50" s="1">
        <v>46067</v>
      </c>
      <c r="B50" t="s">
        <v>55</v>
      </c>
      <c r="C50" t="s">
        <v>10</v>
      </c>
      <c r="D50" s="7" t="s">
        <v>11</v>
      </c>
      <c r="E50" s="4">
        <v>4600</v>
      </c>
    </row>
    <row r="51" spans="1:5">
      <c r="A51" s="1">
        <v>46086</v>
      </c>
      <c r="B51" t="s">
        <v>56</v>
      </c>
      <c r="C51" t="s">
        <v>10</v>
      </c>
      <c r="D51" s="7" t="s">
        <v>11</v>
      </c>
      <c r="E51" s="4">
        <v>1200</v>
      </c>
    </row>
    <row r="52" spans="1:5">
      <c r="A52" s="1">
        <v>46093</v>
      </c>
      <c r="B52" t="s">
        <v>57</v>
      </c>
      <c r="C52" t="s">
        <v>10</v>
      </c>
      <c r="D52" s="7" t="s">
        <v>11</v>
      </c>
      <c r="E52" s="4">
        <v>3250</v>
      </c>
    </row>
    <row r="53" spans="1:5">
      <c r="A53" s="1">
        <v>46117</v>
      </c>
      <c r="B53" t="s">
        <v>58</v>
      </c>
      <c r="C53" t="s">
        <v>10</v>
      </c>
      <c r="D53" s="7" t="s">
        <v>11</v>
      </c>
      <c r="E53" s="4">
        <v>6500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abratax_mtd_import</vt:lpstr>
      <vt:lpstr>Summary</vt:lpstr>
      <vt:lpstr>Detailed Summary</vt:lpstr>
      <vt:lpstr>2025-26 Digital Records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2026-01-09T10:10:45Z</dcterms:created>
  <dcterms:modified xsi:type="dcterms:W3CDTF">2026-03-19T10:12:06Z</dcterms:modified>
  <cp:category/>
</cp:coreProperties>
</file>