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filterPrivacy="1" defaultThemeVersion="202300"/>
  <xr:revisionPtr revIDLastSave="0" documentId="13_ncr:1_{8DCAD92C-2565-9247-8FF9-722B1AF13E22}" xr6:coauthVersionLast="47" xr6:coauthVersionMax="47" xr10:uidLastSave="{00000000-0000-0000-0000-000000000000}"/>
  <bookViews>
    <workbookView xWindow="0" yWindow="880" windowWidth="36000" windowHeight="21420" activeTab="3" xr2:uid="{C8BC2440-B36C-E740-9BD7-B7245106E459}"/>
  </bookViews>
  <sheets>
    <sheet name="abratax_mtd_import" sheetId="4" r:id="rId1"/>
    <sheet name="Summary" sheetId="2" r:id="rId2"/>
    <sheet name="Detailed Summary" sheetId="3" r:id="rId3"/>
    <sheet name="2025-26 Digital Record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B5" i="4"/>
  <c r="C2" i="2"/>
  <c r="C17" i="3"/>
  <c r="B7" i="3"/>
  <c r="C7" i="3"/>
  <c r="D7" i="3"/>
  <c r="E7" i="3"/>
  <c r="B8" i="3"/>
  <c r="C8" i="3"/>
  <c r="D8" i="3"/>
  <c r="E8" i="3"/>
  <c r="B9" i="3"/>
  <c r="C9" i="3"/>
  <c r="D9" i="3"/>
  <c r="E9" i="3"/>
  <c r="B10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E6" i="3"/>
  <c r="D6" i="3"/>
  <c r="C6" i="3"/>
  <c r="C3" i="2"/>
  <c r="B17" i="3"/>
  <c r="D17" i="3"/>
  <c r="E17" i="3"/>
  <c r="B6" i="3"/>
  <c r="E2" i="3"/>
  <c r="D2" i="3"/>
  <c r="C2" i="3"/>
  <c r="B2" i="3"/>
  <c r="E2" i="2"/>
  <c r="E3" i="2"/>
  <c r="D3" i="2"/>
  <c r="D2" i="2"/>
  <c r="B2" i="2"/>
  <c r="B3" i="2"/>
  <c r="C19" i="3" l="1"/>
  <c r="D19" i="3"/>
  <c r="B19" i="3"/>
  <c r="E19" i="3"/>
  <c r="C4" i="2"/>
  <c r="E4" i="2"/>
  <c r="B4" i="2"/>
  <c r="D4" i="2"/>
</calcChain>
</file>

<file path=xl/sharedStrings.xml><?xml version="1.0" encoding="utf-8"?>
<sst xmlns="http://schemas.openxmlformats.org/spreadsheetml/2006/main" count="153" uniqueCount="93">
  <si>
    <t>Date</t>
  </si>
  <si>
    <t>Category</t>
  </si>
  <si>
    <t>Type</t>
  </si>
  <si>
    <t>Description</t>
  </si>
  <si>
    <t>Amount (£)</t>
  </si>
  <si>
    <t>Income</t>
  </si>
  <si>
    <t>Professional fees</t>
  </si>
  <si>
    <t>Q1</t>
  </si>
  <si>
    <t>Profit</t>
  </si>
  <si>
    <t>Premises running costs</t>
  </si>
  <si>
    <t>Other business income</t>
  </si>
  <si>
    <t>Tax taken off trading income</t>
  </si>
  <si>
    <t>Total expenses</t>
  </si>
  <si>
    <t>Rent received – Property A (April)</t>
  </si>
  <si>
    <t>Property rental income</t>
  </si>
  <si>
    <t>Repairs and maintenance</t>
  </si>
  <si>
    <t>Other allowable property expenses</t>
  </si>
  <si>
    <t>Cost of services</t>
  </si>
  <si>
    <t>Travel costs</t>
  </si>
  <si>
    <t>Financial cost</t>
  </si>
  <si>
    <t>Residential finance cost tax reduction</t>
  </si>
  <si>
    <t>Residential financial costs carried forward</t>
  </si>
  <si>
    <t>Rent-a-room / amounts claimed</t>
  </si>
  <si>
    <t>Expense (cumulative)</t>
  </si>
  <si>
    <t>Income (cumulative)</t>
  </si>
  <si>
    <t>Q1 + Q2</t>
  </si>
  <si>
    <t>Q1 + Q2 + Q3</t>
  </si>
  <si>
    <t>Q1 + Q2 + Q3 + Q4</t>
  </si>
  <si>
    <t>Letting agent management fee (April)</t>
  </si>
  <si>
    <t>Expense</t>
  </si>
  <si>
    <t>Gas safety certificate</t>
  </si>
  <si>
    <t>Repairs &amp; maintenance</t>
  </si>
  <si>
    <t>Rent received – Property A (May)</t>
  </si>
  <si>
    <t>Buildings insurance (annual)</t>
  </si>
  <si>
    <t>Insurance</t>
  </si>
  <si>
    <t>Rent received – Property A (June)</t>
  </si>
  <si>
    <t>Plumbing repair – leaking tap</t>
  </si>
  <si>
    <t>Rent received – Property A (July)</t>
  </si>
  <si>
    <t>Rent received – Property A (August)</t>
  </si>
  <si>
    <t>Replacement smoke alarms</t>
  </si>
  <si>
    <t>Rent received – Property A (September)</t>
  </si>
  <si>
    <t>Accountant fee (interim advice)</t>
  </si>
  <si>
    <t>Rent received – Property A (October)</t>
  </si>
  <si>
    <t>Electrical safety report (EICR)</t>
  </si>
  <si>
    <t>Rent received – Property A (November)</t>
  </si>
  <si>
    <t>Rent received – Property A (December)</t>
  </si>
  <si>
    <t>Boiler service</t>
  </si>
  <si>
    <t>Rent received – Property A (January)</t>
  </si>
  <si>
    <t>Rent received – Property A (February)</t>
  </si>
  <si>
    <t>Letting agent management fee (annual adj.)</t>
  </si>
  <si>
    <t>Rent received – Property A (March)</t>
  </si>
  <si>
    <t>UK PROPERTY MTD BRIDGING TEMPLATE - ABRATAX</t>
  </si>
  <si>
    <t>INSTRUCTIONS</t>
  </si>
  <si>
    <t>Template version: UKP-1.0.0 (read only - must be present)</t>
  </si>
  <si>
    <t>1)</t>
  </si>
  <si>
    <t>Add this tab to your excel property business working file (your digital records)</t>
  </si>
  <si>
    <t xml:space="preserve">2)
</t>
  </si>
  <si>
    <t>For each of the coloured boxes, create a formula link to the corresponding box in your property business working file. Any nil values can be populated with a 0, or the cell left blank.</t>
  </si>
  <si>
    <t>INCOME</t>
  </si>
  <si>
    <t>AMOUNT (£)</t>
  </si>
  <si>
    <t>Total rental income for the period</t>
  </si>
  <si>
    <t>Include all rents and rental receipts before expenses, not including rent-a-room income.</t>
  </si>
  <si>
    <t>3)</t>
  </si>
  <si>
    <t>Once complete, right click on the "abratax_mtd_import" tab at the bottom of this sheet and select "Move or Copy..."</t>
  </si>
  <si>
    <t>Rent-a-Room income (if applicable)</t>
  </si>
  <si>
    <t>Only complete if you are claiming Rent-a-Room relief.</t>
  </si>
  <si>
    <t>4)</t>
  </si>
  <si>
    <t>Under the "To Book" dropdown, select "(new book)", press OK.</t>
  </si>
  <si>
    <t>Other rental income</t>
  </si>
  <si>
    <t xml:space="preserve">Any other income for services provided to tenants. </t>
  </si>
  <si>
    <t xml:space="preserve">5)
</t>
  </si>
  <si>
    <t>This tab will move to a new worksheet. Save this new worksheet as a CSV file (File -&gt; Save as, file format = CSV ) and import it to AbraTax</t>
  </si>
  <si>
    <t>Premiums received for granting a lease</t>
  </si>
  <si>
    <t>Lump sums received for granting a lease.</t>
  </si>
  <si>
    <t>Reverse premiums paid</t>
  </si>
  <si>
    <t>Amount paid by a landlord or outgoing tenant to induce a new tenant to enter into a leasehold agreement. </t>
  </si>
  <si>
    <t>Tax deducted at source</t>
  </si>
  <si>
    <t>For example, tax deducted by letting agents or under withholding schemes.</t>
  </si>
  <si>
    <t>SUMMARY EXPENSES</t>
  </si>
  <si>
    <t>Consolidated expenses</t>
  </si>
  <si>
    <t>If eligible for consolidated expenses, ignore full expense boxes below and fill in this single box</t>
  </si>
  <si>
    <t>OR</t>
  </si>
  <si>
    <t>DETAILED EXPENSES</t>
  </si>
  <si>
    <t>Property repairs and maintenance.</t>
  </si>
  <si>
    <t>Rent, rates, insurance, ground rents and other costs.</t>
  </si>
  <si>
    <t>Cost of services provided, including wages.</t>
  </si>
  <si>
    <t>Legal, management and other professional fees. </t>
  </si>
  <si>
    <t>Car, van and travel costs incurred in running a property business.</t>
  </si>
  <si>
    <t>Other allowable property expenses.</t>
  </si>
  <si>
    <t>Loan interest and other financial costs.</t>
  </si>
  <si>
    <t>The residential financial cost deductible from rental income (tax relief).</t>
  </si>
  <si>
    <t>Amount of residential financial costs carried forward.</t>
  </si>
  <si>
    <t>The amount of UK Furnished Holiday Lettings rent claimed.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</si>
</sst>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_);[Red]\(&quot;£&quot;#,##0.00\)"/>
    <numFmt numFmtId="44" formatCode="_(&quot;£&quot;* #,##0.00_);_(&quot;£&quot;* \(#,##0.00\);_(&quot;£&quot;* &quot;-&quot;??_);_(@_)"/>
  </numFmts>
  <fonts count="19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10"/>
      <color rgb="FF000000"/>
      <name val="Aptos Narrow"/>
      <family val="2"/>
      <scheme val="minor"/>
    </font>
    <font>
      <b/>
      <sz val="18"/>
      <color theme="1"/>
      <name val="Arial"/>
      <family val="2"/>
    </font>
    <font>
      <sz val="18"/>
      <color rgb="FF000000"/>
      <name val="Arial"/>
      <family val="2"/>
    </font>
    <font>
      <sz val="18"/>
      <color theme="1"/>
      <name val="Arial"/>
      <family val="2"/>
    </font>
    <font>
      <b/>
      <sz val="18"/>
      <color rgb="FF000000"/>
      <name val="Arial"/>
      <family val="2"/>
    </font>
    <font>
      <b/>
      <sz val="10"/>
      <color rgb="FF000000"/>
      <name val="Aptos Narrow"/>
      <family val="2"/>
      <scheme val="minor"/>
    </font>
    <font>
      <sz val="14"/>
      <color theme="1"/>
      <name val="Arial"/>
      <family val="2"/>
    </font>
    <font>
      <sz val="14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Noto Sans Symbols"/>
    </font>
    <font>
      <b/>
      <sz val="2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0" fillId="0" borderId="0" xfId="0" applyNumberFormat="1"/>
    <xf numFmtId="44" fontId="0" fillId="0" borderId="1" xfId="0" applyNumberForma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44" fontId="2" fillId="0" borderId="0" xfId="0" applyNumberFormat="1" applyFont="1"/>
    <xf numFmtId="8" fontId="0" fillId="0" borderId="0" xfId="0" applyNumberFormat="1"/>
    <xf numFmtId="0" fontId="5" fillId="0" borderId="0" xfId="1" applyFont="1" applyAlignment="1">
      <alignment horizontal="center" vertical="center" wrapText="1"/>
    </xf>
    <xf numFmtId="0" fontId="6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4" fillId="0" borderId="0" xfId="1"/>
    <xf numFmtId="0" fontId="10" fillId="0" borderId="0" xfId="1" applyFont="1" applyAlignment="1">
      <alignment horizontal="left"/>
    </xf>
    <xf numFmtId="0" fontId="11" fillId="0" borderId="0" xfId="1" applyFont="1"/>
    <xf numFmtId="0" fontId="12" fillId="0" borderId="0" xfId="1" applyFont="1"/>
    <xf numFmtId="0" fontId="14" fillId="0" borderId="0" xfId="1" applyFont="1" applyAlignment="1">
      <alignment horizontal="center" vertical="center"/>
    </xf>
    <xf numFmtId="0" fontId="4" fillId="0" borderId="0" xfId="1" applyAlignment="1">
      <alignment wrapText="1"/>
    </xf>
    <xf numFmtId="4" fontId="15" fillId="2" borderId="2" xfId="1" applyNumberFormat="1" applyFont="1" applyFill="1" applyBorder="1"/>
    <xf numFmtId="0" fontId="13" fillId="0" borderId="0" xfId="1" applyFont="1"/>
    <xf numFmtId="4" fontId="15" fillId="2" borderId="3" xfId="1" applyNumberFormat="1" applyFont="1" applyFill="1" applyBorder="1"/>
    <xf numFmtId="0" fontId="16" fillId="0" borderId="0" xfId="1" applyFont="1" applyAlignment="1">
      <alignment horizontal="left"/>
    </xf>
    <xf numFmtId="0" fontId="10" fillId="0" borderId="0" xfId="1" applyFont="1"/>
    <xf numFmtId="0" fontId="17" fillId="0" borderId="0" xfId="1" applyFont="1" applyAlignment="1">
      <alignment horizontal="center" vertical="center"/>
    </xf>
    <xf numFmtId="0" fontId="18" fillId="0" borderId="0" xfId="1" applyFont="1"/>
    <xf numFmtId="0" fontId="16" fillId="0" borderId="0" xfId="1" applyFont="1" applyAlignment="1">
      <alignment horizontal="left" wrapText="1"/>
    </xf>
    <xf numFmtId="0" fontId="18" fillId="0" borderId="0" xfId="1" applyFont="1" applyAlignment="1">
      <alignment wrapText="1"/>
    </xf>
    <xf numFmtId="0" fontId="10" fillId="0" borderId="0" xfId="1" applyFont="1" applyAlignment="1">
      <alignment horizontal="left" vertical="center" wrapText="1"/>
    </xf>
    <xf numFmtId="0" fontId="4" fillId="0" borderId="0" xfId="1"/>
    <xf numFmtId="0" fontId="13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wrapText="1"/>
    </xf>
  </cellXfs>
  <cellStyles count="2">
    <cellStyle name="Normal" xfId="0" builtinId="0"/>
    <cellStyle name="Normal 2" xfId="1" xr:uid="{15C67850-227F-4747-AED3-A5D6ADB9AD32}"/>
  </cellStyles>
  <dxfs count="4">
    <dxf>
      <numFmt numFmtId="34" formatCode="_(&quot;£&quot;* #,##0.00_);_(&quot;£&quot;* \(#,##0.00\);_(&quot;£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9</xdr:row>
      <xdr:rowOff>0</xdr:rowOff>
    </xdr:from>
    <xdr:to>
      <xdr:col>7</xdr:col>
      <xdr:colOff>317500</xdr:colOff>
      <xdr:row>9</xdr:row>
      <xdr:rowOff>368300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A7295F9-29C1-B94F-BD05-E949242565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6400" y="3759200"/>
          <a:ext cx="15494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E941A8-D584-C74B-B112-A8EA5789E6C8}" name="Table1" displayName="Table1" ref="A1:E23" totalsRowShown="0" headerRowDxfId="3">
  <autoFilter ref="A1:E23" xr:uid="{AEE941A8-D584-C74B-B112-A8EA5789E6C8}"/>
  <tableColumns count="5">
    <tableColumn id="1" xr3:uid="{7FBD1337-8136-FD40-8DDB-183C70352F97}" name="Date" dataDxfId="2"/>
    <tableColumn id="2" xr3:uid="{C5D78DC4-B698-C547-B8DB-CFEFBBAF57D3}" name="Description"/>
    <tableColumn id="3" xr3:uid="{808C3E32-E11B-EA41-BABB-95A54E105D08}" name="Type"/>
    <tableColumn id="4" xr3:uid="{C13F9C33-8784-664E-9158-6482BF1E9354}" name="Category" dataDxfId="1"/>
    <tableColumn id="5" xr3:uid="{CC055A07-AF1A-734F-BC3C-108125C4BD3F}" name="Amount (£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3BB0-7447-7644-BF97-674A7FF70074}">
  <dimension ref="A1:AA998"/>
  <sheetViews>
    <sheetView showGridLines="0" topLeftCell="A2" zoomScale="90" zoomScaleNormal="90" workbookViewId="0">
      <selection activeCell="B13" sqref="B13"/>
    </sheetView>
  </sheetViews>
  <sheetFormatPr baseColWidth="10" defaultColWidth="12.6640625" defaultRowHeight="15" customHeight="1"/>
  <cols>
    <col min="1" max="1" width="54.83203125" style="18" customWidth="1"/>
    <col min="2" max="2" width="21" style="18" customWidth="1"/>
    <col min="3" max="3" width="7.6640625" style="18" customWidth="1"/>
    <col min="4" max="4" width="48.33203125" style="23" customWidth="1"/>
    <col min="5" max="5" width="5.5" style="18" customWidth="1"/>
    <col min="6" max="6" width="4.83203125" style="18" customWidth="1"/>
    <col min="7" max="17" width="12.6640625" style="18" customWidth="1"/>
    <col min="18" max="27" width="10" style="18" customWidth="1"/>
    <col min="28" max="256" width="12.6640625" style="18"/>
    <col min="257" max="257" width="54.83203125" style="18" customWidth="1"/>
    <col min="258" max="258" width="21" style="18" customWidth="1"/>
    <col min="259" max="259" width="7.6640625" style="18" customWidth="1"/>
    <col min="260" max="260" width="48.33203125" style="18" customWidth="1"/>
    <col min="261" max="261" width="5.5" style="18" customWidth="1"/>
    <col min="262" max="262" width="4.83203125" style="18" customWidth="1"/>
    <col min="263" max="273" width="12.6640625" style="18"/>
    <col min="274" max="283" width="10" style="18" customWidth="1"/>
    <col min="284" max="512" width="12.6640625" style="18"/>
    <col min="513" max="513" width="54.83203125" style="18" customWidth="1"/>
    <col min="514" max="514" width="21" style="18" customWidth="1"/>
    <col min="515" max="515" width="7.6640625" style="18" customWidth="1"/>
    <col min="516" max="516" width="48.33203125" style="18" customWidth="1"/>
    <col min="517" max="517" width="5.5" style="18" customWidth="1"/>
    <col min="518" max="518" width="4.83203125" style="18" customWidth="1"/>
    <col min="519" max="529" width="12.6640625" style="18"/>
    <col min="530" max="539" width="10" style="18" customWidth="1"/>
    <col min="540" max="768" width="12.6640625" style="18"/>
    <col min="769" max="769" width="54.83203125" style="18" customWidth="1"/>
    <col min="770" max="770" width="21" style="18" customWidth="1"/>
    <col min="771" max="771" width="7.6640625" style="18" customWidth="1"/>
    <col min="772" max="772" width="48.33203125" style="18" customWidth="1"/>
    <col min="773" max="773" width="5.5" style="18" customWidth="1"/>
    <col min="774" max="774" width="4.83203125" style="18" customWidth="1"/>
    <col min="775" max="785" width="12.6640625" style="18"/>
    <col min="786" max="795" width="10" style="18" customWidth="1"/>
    <col min="796" max="1024" width="12.6640625" style="18"/>
    <col min="1025" max="1025" width="54.83203125" style="18" customWidth="1"/>
    <col min="1026" max="1026" width="21" style="18" customWidth="1"/>
    <col min="1027" max="1027" width="7.6640625" style="18" customWidth="1"/>
    <col min="1028" max="1028" width="48.33203125" style="18" customWidth="1"/>
    <col min="1029" max="1029" width="5.5" style="18" customWidth="1"/>
    <col min="1030" max="1030" width="4.83203125" style="18" customWidth="1"/>
    <col min="1031" max="1041" width="12.6640625" style="18"/>
    <col min="1042" max="1051" width="10" style="18" customWidth="1"/>
    <col min="1052" max="1280" width="12.6640625" style="18"/>
    <col min="1281" max="1281" width="54.83203125" style="18" customWidth="1"/>
    <col min="1282" max="1282" width="21" style="18" customWidth="1"/>
    <col min="1283" max="1283" width="7.6640625" style="18" customWidth="1"/>
    <col min="1284" max="1284" width="48.33203125" style="18" customWidth="1"/>
    <col min="1285" max="1285" width="5.5" style="18" customWidth="1"/>
    <col min="1286" max="1286" width="4.83203125" style="18" customWidth="1"/>
    <col min="1287" max="1297" width="12.6640625" style="18"/>
    <col min="1298" max="1307" width="10" style="18" customWidth="1"/>
    <col min="1308" max="1536" width="12.6640625" style="18"/>
    <col min="1537" max="1537" width="54.83203125" style="18" customWidth="1"/>
    <col min="1538" max="1538" width="21" style="18" customWidth="1"/>
    <col min="1539" max="1539" width="7.6640625" style="18" customWidth="1"/>
    <col min="1540" max="1540" width="48.33203125" style="18" customWidth="1"/>
    <col min="1541" max="1541" width="5.5" style="18" customWidth="1"/>
    <col min="1542" max="1542" width="4.83203125" style="18" customWidth="1"/>
    <col min="1543" max="1553" width="12.6640625" style="18"/>
    <col min="1554" max="1563" width="10" style="18" customWidth="1"/>
    <col min="1564" max="1792" width="12.6640625" style="18"/>
    <col min="1793" max="1793" width="54.83203125" style="18" customWidth="1"/>
    <col min="1794" max="1794" width="21" style="18" customWidth="1"/>
    <col min="1795" max="1795" width="7.6640625" style="18" customWidth="1"/>
    <col min="1796" max="1796" width="48.33203125" style="18" customWidth="1"/>
    <col min="1797" max="1797" width="5.5" style="18" customWidth="1"/>
    <col min="1798" max="1798" width="4.83203125" style="18" customWidth="1"/>
    <col min="1799" max="1809" width="12.6640625" style="18"/>
    <col min="1810" max="1819" width="10" style="18" customWidth="1"/>
    <col min="1820" max="2048" width="12.6640625" style="18"/>
    <col min="2049" max="2049" width="54.83203125" style="18" customWidth="1"/>
    <col min="2050" max="2050" width="21" style="18" customWidth="1"/>
    <col min="2051" max="2051" width="7.6640625" style="18" customWidth="1"/>
    <col min="2052" max="2052" width="48.33203125" style="18" customWidth="1"/>
    <col min="2053" max="2053" width="5.5" style="18" customWidth="1"/>
    <col min="2054" max="2054" width="4.83203125" style="18" customWidth="1"/>
    <col min="2055" max="2065" width="12.6640625" style="18"/>
    <col min="2066" max="2075" width="10" style="18" customWidth="1"/>
    <col min="2076" max="2304" width="12.6640625" style="18"/>
    <col min="2305" max="2305" width="54.83203125" style="18" customWidth="1"/>
    <col min="2306" max="2306" width="21" style="18" customWidth="1"/>
    <col min="2307" max="2307" width="7.6640625" style="18" customWidth="1"/>
    <col min="2308" max="2308" width="48.33203125" style="18" customWidth="1"/>
    <col min="2309" max="2309" width="5.5" style="18" customWidth="1"/>
    <col min="2310" max="2310" width="4.83203125" style="18" customWidth="1"/>
    <col min="2311" max="2321" width="12.6640625" style="18"/>
    <col min="2322" max="2331" width="10" style="18" customWidth="1"/>
    <col min="2332" max="2560" width="12.6640625" style="18"/>
    <col min="2561" max="2561" width="54.83203125" style="18" customWidth="1"/>
    <col min="2562" max="2562" width="21" style="18" customWidth="1"/>
    <col min="2563" max="2563" width="7.6640625" style="18" customWidth="1"/>
    <col min="2564" max="2564" width="48.33203125" style="18" customWidth="1"/>
    <col min="2565" max="2565" width="5.5" style="18" customWidth="1"/>
    <col min="2566" max="2566" width="4.83203125" style="18" customWidth="1"/>
    <col min="2567" max="2577" width="12.6640625" style="18"/>
    <col min="2578" max="2587" width="10" style="18" customWidth="1"/>
    <col min="2588" max="2816" width="12.6640625" style="18"/>
    <col min="2817" max="2817" width="54.83203125" style="18" customWidth="1"/>
    <col min="2818" max="2818" width="21" style="18" customWidth="1"/>
    <col min="2819" max="2819" width="7.6640625" style="18" customWidth="1"/>
    <col min="2820" max="2820" width="48.33203125" style="18" customWidth="1"/>
    <col min="2821" max="2821" width="5.5" style="18" customWidth="1"/>
    <col min="2822" max="2822" width="4.83203125" style="18" customWidth="1"/>
    <col min="2823" max="2833" width="12.6640625" style="18"/>
    <col min="2834" max="2843" width="10" style="18" customWidth="1"/>
    <col min="2844" max="3072" width="12.6640625" style="18"/>
    <col min="3073" max="3073" width="54.83203125" style="18" customWidth="1"/>
    <col min="3074" max="3074" width="21" style="18" customWidth="1"/>
    <col min="3075" max="3075" width="7.6640625" style="18" customWidth="1"/>
    <col min="3076" max="3076" width="48.33203125" style="18" customWidth="1"/>
    <col min="3077" max="3077" width="5.5" style="18" customWidth="1"/>
    <col min="3078" max="3078" width="4.83203125" style="18" customWidth="1"/>
    <col min="3079" max="3089" width="12.6640625" style="18"/>
    <col min="3090" max="3099" width="10" style="18" customWidth="1"/>
    <col min="3100" max="3328" width="12.6640625" style="18"/>
    <col min="3329" max="3329" width="54.83203125" style="18" customWidth="1"/>
    <col min="3330" max="3330" width="21" style="18" customWidth="1"/>
    <col min="3331" max="3331" width="7.6640625" style="18" customWidth="1"/>
    <col min="3332" max="3332" width="48.33203125" style="18" customWidth="1"/>
    <col min="3333" max="3333" width="5.5" style="18" customWidth="1"/>
    <col min="3334" max="3334" width="4.83203125" style="18" customWidth="1"/>
    <col min="3335" max="3345" width="12.6640625" style="18"/>
    <col min="3346" max="3355" width="10" style="18" customWidth="1"/>
    <col min="3356" max="3584" width="12.6640625" style="18"/>
    <col min="3585" max="3585" width="54.83203125" style="18" customWidth="1"/>
    <col min="3586" max="3586" width="21" style="18" customWidth="1"/>
    <col min="3587" max="3587" width="7.6640625" style="18" customWidth="1"/>
    <col min="3588" max="3588" width="48.33203125" style="18" customWidth="1"/>
    <col min="3589" max="3589" width="5.5" style="18" customWidth="1"/>
    <col min="3590" max="3590" width="4.83203125" style="18" customWidth="1"/>
    <col min="3591" max="3601" width="12.6640625" style="18"/>
    <col min="3602" max="3611" width="10" style="18" customWidth="1"/>
    <col min="3612" max="3840" width="12.6640625" style="18"/>
    <col min="3841" max="3841" width="54.83203125" style="18" customWidth="1"/>
    <col min="3842" max="3842" width="21" style="18" customWidth="1"/>
    <col min="3843" max="3843" width="7.6640625" style="18" customWidth="1"/>
    <col min="3844" max="3844" width="48.33203125" style="18" customWidth="1"/>
    <col min="3845" max="3845" width="5.5" style="18" customWidth="1"/>
    <col min="3846" max="3846" width="4.83203125" style="18" customWidth="1"/>
    <col min="3847" max="3857" width="12.6640625" style="18"/>
    <col min="3858" max="3867" width="10" style="18" customWidth="1"/>
    <col min="3868" max="4096" width="12.6640625" style="18"/>
    <col min="4097" max="4097" width="54.83203125" style="18" customWidth="1"/>
    <col min="4098" max="4098" width="21" style="18" customWidth="1"/>
    <col min="4099" max="4099" width="7.6640625" style="18" customWidth="1"/>
    <col min="4100" max="4100" width="48.33203125" style="18" customWidth="1"/>
    <col min="4101" max="4101" width="5.5" style="18" customWidth="1"/>
    <col min="4102" max="4102" width="4.83203125" style="18" customWidth="1"/>
    <col min="4103" max="4113" width="12.6640625" style="18"/>
    <col min="4114" max="4123" width="10" style="18" customWidth="1"/>
    <col min="4124" max="4352" width="12.6640625" style="18"/>
    <col min="4353" max="4353" width="54.83203125" style="18" customWidth="1"/>
    <col min="4354" max="4354" width="21" style="18" customWidth="1"/>
    <col min="4355" max="4355" width="7.6640625" style="18" customWidth="1"/>
    <col min="4356" max="4356" width="48.33203125" style="18" customWidth="1"/>
    <col min="4357" max="4357" width="5.5" style="18" customWidth="1"/>
    <col min="4358" max="4358" width="4.83203125" style="18" customWidth="1"/>
    <col min="4359" max="4369" width="12.6640625" style="18"/>
    <col min="4370" max="4379" width="10" style="18" customWidth="1"/>
    <col min="4380" max="4608" width="12.6640625" style="18"/>
    <col min="4609" max="4609" width="54.83203125" style="18" customWidth="1"/>
    <col min="4610" max="4610" width="21" style="18" customWidth="1"/>
    <col min="4611" max="4611" width="7.6640625" style="18" customWidth="1"/>
    <col min="4612" max="4612" width="48.33203125" style="18" customWidth="1"/>
    <col min="4613" max="4613" width="5.5" style="18" customWidth="1"/>
    <col min="4614" max="4614" width="4.83203125" style="18" customWidth="1"/>
    <col min="4615" max="4625" width="12.6640625" style="18"/>
    <col min="4626" max="4635" width="10" style="18" customWidth="1"/>
    <col min="4636" max="4864" width="12.6640625" style="18"/>
    <col min="4865" max="4865" width="54.83203125" style="18" customWidth="1"/>
    <col min="4866" max="4866" width="21" style="18" customWidth="1"/>
    <col min="4867" max="4867" width="7.6640625" style="18" customWidth="1"/>
    <col min="4868" max="4868" width="48.33203125" style="18" customWidth="1"/>
    <col min="4869" max="4869" width="5.5" style="18" customWidth="1"/>
    <col min="4870" max="4870" width="4.83203125" style="18" customWidth="1"/>
    <col min="4871" max="4881" width="12.6640625" style="18"/>
    <col min="4882" max="4891" width="10" style="18" customWidth="1"/>
    <col min="4892" max="5120" width="12.6640625" style="18"/>
    <col min="5121" max="5121" width="54.83203125" style="18" customWidth="1"/>
    <col min="5122" max="5122" width="21" style="18" customWidth="1"/>
    <col min="5123" max="5123" width="7.6640625" style="18" customWidth="1"/>
    <col min="5124" max="5124" width="48.33203125" style="18" customWidth="1"/>
    <col min="5125" max="5125" width="5.5" style="18" customWidth="1"/>
    <col min="5126" max="5126" width="4.83203125" style="18" customWidth="1"/>
    <col min="5127" max="5137" width="12.6640625" style="18"/>
    <col min="5138" max="5147" width="10" style="18" customWidth="1"/>
    <col min="5148" max="5376" width="12.6640625" style="18"/>
    <col min="5377" max="5377" width="54.83203125" style="18" customWidth="1"/>
    <col min="5378" max="5378" width="21" style="18" customWidth="1"/>
    <col min="5379" max="5379" width="7.6640625" style="18" customWidth="1"/>
    <col min="5380" max="5380" width="48.33203125" style="18" customWidth="1"/>
    <col min="5381" max="5381" width="5.5" style="18" customWidth="1"/>
    <col min="5382" max="5382" width="4.83203125" style="18" customWidth="1"/>
    <col min="5383" max="5393" width="12.6640625" style="18"/>
    <col min="5394" max="5403" width="10" style="18" customWidth="1"/>
    <col min="5404" max="5632" width="12.6640625" style="18"/>
    <col min="5633" max="5633" width="54.83203125" style="18" customWidth="1"/>
    <col min="5634" max="5634" width="21" style="18" customWidth="1"/>
    <col min="5635" max="5635" width="7.6640625" style="18" customWidth="1"/>
    <col min="5636" max="5636" width="48.33203125" style="18" customWidth="1"/>
    <col min="5637" max="5637" width="5.5" style="18" customWidth="1"/>
    <col min="5638" max="5638" width="4.83203125" style="18" customWidth="1"/>
    <col min="5639" max="5649" width="12.6640625" style="18"/>
    <col min="5650" max="5659" width="10" style="18" customWidth="1"/>
    <col min="5660" max="5888" width="12.6640625" style="18"/>
    <col min="5889" max="5889" width="54.83203125" style="18" customWidth="1"/>
    <col min="5890" max="5890" width="21" style="18" customWidth="1"/>
    <col min="5891" max="5891" width="7.6640625" style="18" customWidth="1"/>
    <col min="5892" max="5892" width="48.33203125" style="18" customWidth="1"/>
    <col min="5893" max="5893" width="5.5" style="18" customWidth="1"/>
    <col min="5894" max="5894" width="4.83203125" style="18" customWidth="1"/>
    <col min="5895" max="5905" width="12.6640625" style="18"/>
    <col min="5906" max="5915" width="10" style="18" customWidth="1"/>
    <col min="5916" max="6144" width="12.6640625" style="18"/>
    <col min="6145" max="6145" width="54.83203125" style="18" customWidth="1"/>
    <col min="6146" max="6146" width="21" style="18" customWidth="1"/>
    <col min="6147" max="6147" width="7.6640625" style="18" customWidth="1"/>
    <col min="6148" max="6148" width="48.33203125" style="18" customWidth="1"/>
    <col min="6149" max="6149" width="5.5" style="18" customWidth="1"/>
    <col min="6150" max="6150" width="4.83203125" style="18" customWidth="1"/>
    <col min="6151" max="6161" width="12.6640625" style="18"/>
    <col min="6162" max="6171" width="10" style="18" customWidth="1"/>
    <col min="6172" max="6400" width="12.6640625" style="18"/>
    <col min="6401" max="6401" width="54.83203125" style="18" customWidth="1"/>
    <col min="6402" max="6402" width="21" style="18" customWidth="1"/>
    <col min="6403" max="6403" width="7.6640625" style="18" customWidth="1"/>
    <col min="6404" max="6404" width="48.33203125" style="18" customWidth="1"/>
    <col min="6405" max="6405" width="5.5" style="18" customWidth="1"/>
    <col min="6406" max="6406" width="4.83203125" style="18" customWidth="1"/>
    <col min="6407" max="6417" width="12.6640625" style="18"/>
    <col min="6418" max="6427" width="10" style="18" customWidth="1"/>
    <col min="6428" max="6656" width="12.6640625" style="18"/>
    <col min="6657" max="6657" width="54.83203125" style="18" customWidth="1"/>
    <col min="6658" max="6658" width="21" style="18" customWidth="1"/>
    <col min="6659" max="6659" width="7.6640625" style="18" customWidth="1"/>
    <col min="6660" max="6660" width="48.33203125" style="18" customWidth="1"/>
    <col min="6661" max="6661" width="5.5" style="18" customWidth="1"/>
    <col min="6662" max="6662" width="4.83203125" style="18" customWidth="1"/>
    <col min="6663" max="6673" width="12.6640625" style="18"/>
    <col min="6674" max="6683" width="10" style="18" customWidth="1"/>
    <col min="6684" max="6912" width="12.6640625" style="18"/>
    <col min="6913" max="6913" width="54.83203125" style="18" customWidth="1"/>
    <col min="6914" max="6914" width="21" style="18" customWidth="1"/>
    <col min="6915" max="6915" width="7.6640625" style="18" customWidth="1"/>
    <col min="6916" max="6916" width="48.33203125" style="18" customWidth="1"/>
    <col min="6917" max="6917" width="5.5" style="18" customWidth="1"/>
    <col min="6918" max="6918" width="4.83203125" style="18" customWidth="1"/>
    <col min="6919" max="6929" width="12.6640625" style="18"/>
    <col min="6930" max="6939" width="10" style="18" customWidth="1"/>
    <col min="6940" max="7168" width="12.6640625" style="18"/>
    <col min="7169" max="7169" width="54.83203125" style="18" customWidth="1"/>
    <col min="7170" max="7170" width="21" style="18" customWidth="1"/>
    <col min="7171" max="7171" width="7.6640625" style="18" customWidth="1"/>
    <col min="7172" max="7172" width="48.33203125" style="18" customWidth="1"/>
    <col min="7173" max="7173" width="5.5" style="18" customWidth="1"/>
    <col min="7174" max="7174" width="4.83203125" style="18" customWidth="1"/>
    <col min="7175" max="7185" width="12.6640625" style="18"/>
    <col min="7186" max="7195" width="10" style="18" customWidth="1"/>
    <col min="7196" max="7424" width="12.6640625" style="18"/>
    <col min="7425" max="7425" width="54.83203125" style="18" customWidth="1"/>
    <col min="7426" max="7426" width="21" style="18" customWidth="1"/>
    <col min="7427" max="7427" width="7.6640625" style="18" customWidth="1"/>
    <col min="7428" max="7428" width="48.33203125" style="18" customWidth="1"/>
    <col min="7429" max="7429" width="5.5" style="18" customWidth="1"/>
    <col min="7430" max="7430" width="4.83203125" style="18" customWidth="1"/>
    <col min="7431" max="7441" width="12.6640625" style="18"/>
    <col min="7442" max="7451" width="10" style="18" customWidth="1"/>
    <col min="7452" max="7680" width="12.6640625" style="18"/>
    <col min="7681" max="7681" width="54.83203125" style="18" customWidth="1"/>
    <col min="7682" max="7682" width="21" style="18" customWidth="1"/>
    <col min="7683" max="7683" width="7.6640625" style="18" customWidth="1"/>
    <col min="7684" max="7684" width="48.33203125" style="18" customWidth="1"/>
    <col min="7685" max="7685" width="5.5" style="18" customWidth="1"/>
    <col min="7686" max="7686" width="4.83203125" style="18" customWidth="1"/>
    <col min="7687" max="7697" width="12.6640625" style="18"/>
    <col min="7698" max="7707" width="10" style="18" customWidth="1"/>
    <col min="7708" max="7936" width="12.6640625" style="18"/>
    <col min="7937" max="7937" width="54.83203125" style="18" customWidth="1"/>
    <col min="7938" max="7938" width="21" style="18" customWidth="1"/>
    <col min="7939" max="7939" width="7.6640625" style="18" customWidth="1"/>
    <col min="7940" max="7940" width="48.33203125" style="18" customWidth="1"/>
    <col min="7941" max="7941" width="5.5" style="18" customWidth="1"/>
    <col min="7942" max="7942" width="4.83203125" style="18" customWidth="1"/>
    <col min="7943" max="7953" width="12.6640625" style="18"/>
    <col min="7954" max="7963" width="10" style="18" customWidth="1"/>
    <col min="7964" max="8192" width="12.6640625" style="18"/>
    <col min="8193" max="8193" width="54.83203125" style="18" customWidth="1"/>
    <col min="8194" max="8194" width="21" style="18" customWidth="1"/>
    <col min="8195" max="8195" width="7.6640625" style="18" customWidth="1"/>
    <col min="8196" max="8196" width="48.33203125" style="18" customWidth="1"/>
    <col min="8197" max="8197" width="5.5" style="18" customWidth="1"/>
    <col min="8198" max="8198" width="4.83203125" style="18" customWidth="1"/>
    <col min="8199" max="8209" width="12.6640625" style="18"/>
    <col min="8210" max="8219" width="10" style="18" customWidth="1"/>
    <col min="8220" max="8448" width="12.6640625" style="18"/>
    <col min="8449" max="8449" width="54.83203125" style="18" customWidth="1"/>
    <col min="8450" max="8450" width="21" style="18" customWidth="1"/>
    <col min="8451" max="8451" width="7.6640625" style="18" customWidth="1"/>
    <col min="8452" max="8452" width="48.33203125" style="18" customWidth="1"/>
    <col min="8453" max="8453" width="5.5" style="18" customWidth="1"/>
    <col min="8454" max="8454" width="4.83203125" style="18" customWidth="1"/>
    <col min="8455" max="8465" width="12.6640625" style="18"/>
    <col min="8466" max="8475" width="10" style="18" customWidth="1"/>
    <col min="8476" max="8704" width="12.6640625" style="18"/>
    <col min="8705" max="8705" width="54.83203125" style="18" customWidth="1"/>
    <col min="8706" max="8706" width="21" style="18" customWidth="1"/>
    <col min="8707" max="8707" width="7.6640625" style="18" customWidth="1"/>
    <col min="8708" max="8708" width="48.33203125" style="18" customWidth="1"/>
    <col min="8709" max="8709" width="5.5" style="18" customWidth="1"/>
    <col min="8710" max="8710" width="4.83203125" style="18" customWidth="1"/>
    <col min="8711" max="8721" width="12.6640625" style="18"/>
    <col min="8722" max="8731" width="10" style="18" customWidth="1"/>
    <col min="8732" max="8960" width="12.6640625" style="18"/>
    <col min="8961" max="8961" width="54.83203125" style="18" customWidth="1"/>
    <col min="8962" max="8962" width="21" style="18" customWidth="1"/>
    <col min="8963" max="8963" width="7.6640625" style="18" customWidth="1"/>
    <col min="8964" max="8964" width="48.33203125" style="18" customWidth="1"/>
    <col min="8965" max="8965" width="5.5" style="18" customWidth="1"/>
    <col min="8966" max="8966" width="4.83203125" style="18" customWidth="1"/>
    <col min="8967" max="8977" width="12.6640625" style="18"/>
    <col min="8978" max="8987" width="10" style="18" customWidth="1"/>
    <col min="8988" max="9216" width="12.6640625" style="18"/>
    <col min="9217" max="9217" width="54.83203125" style="18" customWidth="1"/>
    <col min="9218" max="9218" width="21" style="18" customWidth="1"/>
    <col min="9219" max="9219" width="7.6640625" style="18" customWidth="1"/>
    <col min="9220" max="9220" width="48.33203125" style="18" customWidth="1"/>
    <col min="9221" max="9221" width="5.5" style="18" customWidth="1"/>
    <col min="9222" max="9222" width="4.83203125" style="18" customWidth="1"/>
    <col min="9223" max="9233" width="12.6640625" style="18"/>
    <col min="9234" max="9243" width="10" style="18" customWidth="1"/>
    <col min="9244" max="9472" width="12.6640625" style="18"/>
    <col min="9473" max="9473" width="54.83203125" style="18" customWidth="1"/>
    <col min="9474" max="9474" width="21" style="18" customWidth="1"/>
    <col min="9475" max="9475" width="7.6640625" style="18" customWidth="1"/>
    <col min="9476" max="9476" width="48.33203125" style="18" customWidth="1"/>
    <col min="9477" max="9477" width="5.5" style="18" customWidth="1"/>
    <col min="9478" max="9478" width="4.83203125" style="18" customWidth="1"/>
    <col min="9479" max="9489" width="12.6640625" style="18"/>
    <col min="9490" max="9499" width="10" style="18" customWidth="1"/>
    <col min="9500" max="9728" width="12.6640625" style="18"/>
    <col min="9729" max="9729" width="54.83203125" style="18" customWidth="1"/>
    <col min="9730" max="9730" width="21" style="18" customWidth="1"/>
    <col min="9731" max="9731" width="7.6640625" style="18" customWidth="1"/>
    <col min="9732" max="9732" width="48.33203125" style="18" customWidth="1"/>
    <col min="9733" max="9733" width="5.5" style="18" customWidth="1"/>
    <col min="9734" max="9734" width="4.83203125" style="18" customWidth="1"/>
    <col min="9735" max="9745" width="12.6640625" style="18"/>
    <col min="9746" max="9755" width="10" style="18" customWidth="1"/>
    <col min="9756" max="9984" width="12.6640625" style="18"/>
    <col min="9985" max="9985" width="54.83203125" style="18" customWidth="1"/>
    <col min="9986" max="9986" width="21" style="18" customWidth="1"/>
    <col min="9987" max="9987" width="7.6640625" style="18" customWidth="1"/>
    <col min="9988" max="9988" width="48.33203125" style="18" customWidth="1"/>
    <col min="9989" max="9989" width="5.5" style="18" customWidth="1"/>
    <col min="9990" max="9990" width="4.83203125" style="18" customWidth="1"/>
    <col min="9991" max="10001" width="12.6640625" style="18"/>
    <col min="10002" max="10011" width="10" style="18" customWidth="1"/>
    <col min="10012" max="10240" width="12.6640625" style="18"/>
    <col min="10241" max="10241" width="54.83203125" style="18" customWidth="1"/>
    <col min="10242" max="10242" width="21" style="18" customWidth="1"/>
    <col min="10243" max="10243" width="7.6640625" style="18" customWidth="1"/>
    <col min="10244" max="10244" width="48.33203125" style="18" customWidth="1"/>
    <col min="10245" max="10245" width="5.5" style="18" customWidth="1"/>
    <col min="10246" max="10246" width="4.83203125" style="18" customWidth="1"/>
    <col min="10247" max="10257" width="12.6640625" style="18"/>
    <col min="10258" max="10267" width="10" style="18" customWidth="1"/>
    <col min="10268" max="10496" width="12.6640625" style="18"/>
    <col min="10497" max="10497" width="54.83203125" style="18" customWidth="1"/>
    <col min="10498" max="10498" width="21" style="18" customWidth="1"/>
    <col min="10499" max="10499" width="7.6640625" style="18" customWidth="1"/>
    <col min="10500" max="10500" width="48.33203125" style="18" customWidth="1"/>
    <col min="10501" max="10501" width="5.5" style="18" customWidth="1"/>
    <col min="10502" max="10502" width="4.83203125" style="18" customWidth="1"/>
    <col min="10503" max="10513" width="12.6640625" style="18"/>
    <col min="10514" max="10523" width="10" style="18" customWidth="1"/>
    <col min="10524" max="10752" width="12.6640625" style="18"/>
    <col min="10753" max="10753" width="54.83203125" style="18" customWidth="1"/>
    <col min="10754" max="10754" width="21" style="18" customWidth="1"/>
    <col min="10755" max="10755" width="7.6640625" style="18" customWidth="1"/>
    <col min="10756" max="10756" width="48.33203125" style="18" customWidth="1"/>
    <col min="10757" max="10757" width="5.5" style="18" customWidth="1"/>
    <col min="10758" max="10758" width="4.83203125" style="18" customWidth="1"/>
    <col min="10759" max="10769" width="12.6640625" style="18"/>
    <col min="10770" max="10779" width="10" style="18" customWidth="1"/>
    <col min="10780" max="11008" width="12.6640625" style="18"/>
    <col min="11009" max="11009" width="54.83203125" style="18" customWidth="1"/>
    <col min="11010" max="11010" width="21" style="18" customWidth="1"/>
    <col min="11011" max="11011" width="7.6640625" style="18" customWidth="1"/>
    <col min="11012" max="11012" width="48.33203125" style="18" customWidth="1"/>
    <col min="11013" max="11013" width="5.5" style="18" customWidth="1"/>
    <col min="11014" max="11014" width="4.83203125" style="18" customWidth="1"/>
    <col min="11015" max="11025" width="12.6640625" style="18"/>
    <col min="11026" max="11035" width="10" style="18" customWidth="1"/>
    <col min="11036" max="11264" width="12.6640625" style="18"/>
    <col min="11265" max="11265" width="54.83203125" style="18" customWidth="1"/>
    <col min="11266" max="11266" width="21" style="18" customWidth="1"/>
    <col min="11267" max="11267" width="7.6640625" style="18" customWidth="1"/>
    <col min="11268" max="11268" width="48.33203125" style="18" customWidth="1"/>
    <col min="11269" max="11269" width="5.5" style="18" customWidth="1"/>
    <col min="11270" max="11270" width="4.83203125" style="18" customWidth="1"/>
    <col min="11271" max="11281" width="12.6640625" style="18"/>
    <col min="11282" max="11291" width="10" style="18" customWidth="1"/>
    <col min="11292" max="11520" width="12.6640625" style="18"/>
    <col min="11521" max="11521" width="54.83203125" style="18" customWidth="1"/>
    <col min="11522" max="11522" width="21" style="18" customWidth="1"/>
    <col min="11523" max="11523" width="7.6640625" style="18" customWidth="1"/>
    <col min="11524" max="11524" width="48.33203125" style="18" customWidth="1"/>
    <col min="11525" max="11525" width="5.5" style="18" customWidth="1"/>
    <col min="11526" max="11526" width="4.83203125" style="18" customWidth="1"/>
    <col min="11527" max="11537" width="12.6640625" style="18"/>
    <col min="11538" max="11547" width="10" style="18" customWidth="1"/>
    <col min="11548" max="11776" width="12.6640625" style="18"/>
    <col min="11777" max="11777" width="54.83203125" style="18" customWidth="1"/>
    <col min="11778" max="11778" width="21" style="18" customWidth="1"/>
    <col min="11779" max="11779" width="7.6640625" style="18" customWidth="1"/>
    <col min="11780" max="11780" width="48.33203125" style="18" customWidth="1"/>
    <col min="11781" max="11781" width="5.5" style="18" customWidth="1"/>
    <col min="11782" max="11782" width="4.83203125" style="18" customWidth="1"/>
    <col min="11783" max="11793" width="12.6640625" style="18"/>
    <col min="11794" max="11803" width="10" style="18" customWidth="1"/>
    <col min="11804" max="12032" width="12.6640625" style="18"/>
    <col min="12033" max="12033" width="54.83203125" style="18" customWidth="1"/>
    <col min="12034" max="12034" width="21" style="18" customWidth="1"/>
    <col min="12035" max="12035" width="7.6640625" style="18" customWidth="1"/>
    <col min="12036" max="12036" width="48.33203125" style="18" customWidth="1"/>
    <col min="12037" max="12037" width="5.5" style="18" customWidth="1"/>
    <col min="12038" max="12038" width="4.83203125" style="18" customWidth="1"/>
    <col min="12039" max="12049" width="12.6640625" style="18"/>
    <col min="12050" max="12059" width="10" style="18" customWidth="1"/>
    <col min="12060" max="12288" width="12.6640625" style="18"/>
    <col min="12289" max="12289" width="54.83203125" style="18" customWidth="1"/>
    <col min="12290" max="12290" width="21" style="18" customWidth="1"/>
    <col min="12291" max="12291" width="7.6640625" style="18" customWidth="1"/>
    <col min="12292" max="12292" width="48.33203125" style="18" customWidth="1"/>
    <col min="12293" max="12293" width="5.5" style="18" customWidth="1"/>
    <col min="12294" max="12294" width="4.83203125" style="18" customWidth="1"/>
    <col min="12295" max="12305" width="12.6640625" style="18"/>
    <col min="12306" max="12315" width="10" style="18" customWidth="1"/>
    <col min="12316" max="12544" width="12.6640625" style="18"/>
    <col min="12545" max="12545" width="54.83203125" style="18" customWidth="1"/>
    <col min="12546" max="12546" width="21" style="18" customWidth="1"/>
    <col min="12547" max="12547" width="7.6640625" style="18" customWidth="1"/>
    <col min="12548" max="12548" width="48.33203125" style="18" customWidth="1"/>
    <col min="12549" max="12549" width="5.5" style="18" customWidth="1"/>
    <col min="12550" max="12550" width="4.83203125" style="18" customWidth="1"/>
    <col min="12551" max="12561" width="12.6640625" style="18"/>
    <col min="12562" max="12571" width="10" style="18" customWidth="1"/>
    <col min="12572" max="12800" width="12.6640625" style="18"/>
    <col min="12801" max="12801" width="54.83203125" style="18" customWidth="1"/>
    <col min="12802" max="12802" width="21" style="18" customWidth="1"/>
    <col min="12803" max="12803" width="7.6640625" style="18" customWidth="1"/>
    <col min="12804" max="12804" width="48.33203125" style="18" customWidth="1"/>
    <col min="12805" max="12805" width="5.5" style="18" customWidth="1"/>
    <col min="12806" max="12806" width="4.83203125" style="18" customWidth="1"/>
    <col min="12807" max="12817" width="12.6640625" style="18"/>
    <col min="12818" max="12827" width="10" style="18" customWidth="1"/>
    <col min="12828" max="13056" width="12.6640625" style="18"/>
    <col min="13057" max="13057" width="54.83203125" style="18" customWidth="1"/>
    <col min="13058" max="13058" width="21" style="18" customWidth="1"/>
    <col min="13059" max="13059" width="7.6640625" style="18" customWidth="1"/>
    <col min="13060" max="13060" width="48.33203125" style="18" customWidth="1"/>
    <col min="13061" max="13061" width="5.5" style="18" customWidth="1"/>
    <col min="13062" max="13062" width="4.83203125" style="18" customWidth="1"/>
    <col min="13063" max="13073" width="12.6640625" style="18"/>
    <col min="13074" max="13083" width="10" style="18" customWidth="1"/>
    <col min="13084" max="13312" width="12.6640625" style="18"/>
    <col min="13313" max="13313" width="54.83203125" style="18" customWidth="1"/>
    <col min="13314" max="13314" width="21" style="18" customWidth="1"/>
    <col min="13315" max="13315" width="7.6640625" style="18" customWidth="1"/>
    <col min="13316" max="13316" width="48.33203125" style="18" customWidth="1"/>
    <col min="13317" max="13317" width="5.5" style="18" customWidth="1"/>
    <col min="13318" max="13318" width="4.83203125" style="18" customWidth="1"/>
    <col min="13319" max="13329" width="12.6640625" style="18"/>
    <col min="13330" max="13339" width="10" style="18" customWidth="1"/>
    <col min="13340" max="13568" width="12.6640625" style="18"/>
    <col min="13569" max="13569" width="54.83203125" style="18" customWidth="1"/>
    <col min="13570" max="13570" width="21" style="18" customWidth="1"/>
    <col min="13571" max="13571" width="7.6640625" style="18" customWidth="1"/>
    <col min="13572" max="13572" width="48.33203125" style="18" customWidth="1"/>
    <col min="13573" max="13573" width="5.5" style="18" customWidth="1"/>
    <col min="13574" max="13574" width="4.83203125" style="18" customWidth="1"/>
    <col min="13575" max="13585" width="12.6640625" style="18"/>
    <col min="13586" max="13595" width="10" style="18" customWidth="1"/>
    <col min="13596" max="13824" width="12.6640625" style="18"/>
    <col min="13825" max="13825" width="54.83203125" style="18" customWidth="1"/>
    <col min="13826" max="13826" width="21" style="18" customWidth="1"/>
    <col min="13827" max="13827" width="7.6640625" style="18" customWidth="1"/>
    <col min="13828" max="13828" width="48.33203125" style="18" customWidth="1"/>
    <col min="13829" max="13829" width="5.5" style="18" customWidth="1"/>
    <col min="13830" max="13830" width="4.83203125" style="18" customWidth="1"/>
    <col min="13831" max="13841" width="12.6640625" style="18"/>
    <col min="13842" max="13851" width="10" style="18" customWidth="1"/>
    <col min="13852" max="14080" width="12.6640625" style="18"/>
    <col min="14081" max="14081" width="54.83203125" style="18" customWidth="1"/>
    <col min="14082" max="14082" width="21" style="18" customWidth="1"/>
    <col min="14083" max="14083" width="7.6640625" style="18" customWidth="1"/>
    <col min="14084" max="14084" width="48.33203125" style="18" customWidth="1"/>
    <col min="14085" max="14085" width="5.5" style="18" customWidth="1"/>
    <col min="14086" max="14086" width="4.83203125" style="18" customWidth="1"/>
    <col min="14087" max="14097" width="12.6640625" style="18"/>
    <col min="14098" max="14107" width="10" style="18" customWidth="1"/>
    <col min="14108" max="14336" width="12.6640625" style="18"/>
    <col min="14337" max="14337" width="54.83203125" style="18" customWidth="1"/>
    <col min="14338" max="14338" width="21" style="18" customWidth="1"/>
    <col min="14339" max="14339" width="7.6640625" style="18" customWidth="1"/>
    <col min="14340" max="14340" width="48.33203125" style="18" customWidth="1"/>
    <col min="14341" max="14341" width="5.5" style="18" customWidth="1"/>
    <col min="14342" max="14342" width="4.83203125" style="18" customWidth="1"/>
    <col min="14343" max="14353" width="12.6640625" style="18"/>
    <col min="14354" max="14363" width="10" style="18" customWidth="1"/>
    <col min="14364" max="14592" width="12.6640625" style="18"/>
    <col min="14593" max="14593" width="54.83203125" style="18" customWidth="1"/>
    <col min="14594" max="14594" width="21" style="18" customWidth="1"/>
    <col min="14595" max="14595" width="7.6640625" style="18" customWidth="1"/>
    <col min="14596" max="14596" width="48.33203125" style="18" customWidth="1"/>
    <col min="14597" max="14597" width="5.5" style="18" customWidth="1"/>
    <col min="14598" max="14598" width="4.83203125" style="18" customWidth="1"/>
    <col min="14599" max="14609" width="12.6640625" style="18"/>
    <col min="14610" max="14619" width="10" style="18" customWidth="1"/>
    <col min="14620" max="14848" width="12.6640625" style="18"/>
    <col min="14849" max="14849" width="54.83203125" style="18" customWidth="1"/>
    <col min="14850" max="14850" width="21" style="18" customWidth="1"/>
    <col min="14851" max="14851" width="7.6640625" style="18" customWidth="1"/>
    <col min="14852" max="14852" width="48.33203125" style="18" customWidth="1"/>
    <col min="14853" max="14853" width="5.5" style="18" customWidth="1"/>
    <col min="14854" max="14854" width="4.83203125" style="18" customWidth="1"/>
    <col min="14855" max="14865" width="12.6640625" style="18"/>
    <col min="14866" max="14875" width="10" style="18" customWidth="1"/>
    <col min="14876" max="15104" width="12.6640625" style="18"/>
    <col min="15105" max="15105" width="54.83203125" style="18" customWidth="1"/>
    <col min="15106" max="15106" width="21" style="18" customWidth="1"/>
    <col min="15107" max="15107" width="7.6640625" style="18" customWidth="1"/>
    <col min="15108" max="15108" width="48.33203125" style="18" customWidth="1"/>
    <col min="15109" max="15109" width="5.5" style="18" customWidth="1"/>
    <col min="15110" max="15110" width="4.83203125" style="18" customWidth="1"/>
    <col min="15111" max="15121" width="12.6640625" style="18"/>
    <col min="15122" max="15131" width="10" style="18" customWidth="1"/>
    <col min="15132" max="15360" width="12.6640625" style="18"/>
    <col min="15361" max="15361" width="54.83203125" style="18" customWidth="1"/>
    <col min="15362" max="15362" width="21" style="18" customWidth="1"/>
    <col min="15363" max="15363" width="7.6640625" style="18" customWidth="1"/>
    <col min="15364" max="15364" width="48.33203125" style="18" customWidth="1"/>
    <col min="15365" max="15365" width="5.5" style="18" customWidth="1"/>
    <col min="15366" max="15366" width="4.83203125" style="18" customWidth="1"/>
    <col min="15367" max="15377" width="12.6640625" style="18"/>
    <col min="15378" max="15387" width="10" style="18" customWidth="1"/>
    <col min="15388" max="15616" width="12.6640625" style="18"/>
    <col min="15617" max="15617" width="54.83203125" style="18" customWidth="1"/>
    <col min="15618" max="15618" width="21" style="18" customWidth="1"/>
    <col min="15619" max="15619" width="7.6640625" style="18" customWidth="1"/>
    <col min="15620" max="15620" width="48.33203125" style="18" customWidth="1"/>
    <col min="15621" max="15621" width="5.5" style="18" customWidth="1"/>
    <col min="15622" max="15622" width="4.83203125" style="18" customWidth="1"/>
    <col min="15623" max="15633" width="12.6640625" style="18"/>
    <col min="15634" max="15643" width="10" style="18" customWidth="1"/>
    <col min="15644" max="15872" width="12.6640625" style="18"/>
    <col min="15873" max="15873" width="54.83203125" style="18" customWidth="1"/>
    <col min="15874" max="15874" width="21" style="18" customWidth="1"/>
    <col min="15875" max="15875" width="7.6640625" style="18" customWidth="1"/>
    <col min="15876" max="15876" width="48.33203125" style="18" customWidth="1"/>
    <col min="15877" max="15877" width="5.5" style="18" customWidth="1"/>
    <col min="15878" max="15878" width="4.83203125" style="18" customWidth="1"/>
    <col min="15879" max="15889" width="12.6640625" style="18"/>
    <col min="15890" max="15899" width="10" style="18" customWidth="1"/>
    <col min="15900" max="16128" width="12.6640625" style="18"/>
    <col min="16129" max="16129" width="54.83203125" style="18" customWidth="1"/>
    <col min="16130" max="16130" width="21" style="18" customWidth="1"/>
    <col min="16131" max="16131" width="7.6640625" style="18" customWidth="1"/>
    <col min="16132" max="16132" width="48.33203125" style="18" customWidth="1"/>
    <col min="16133" max="16133" width="5.5" style="18" customWidth="1"/>
    <col min="16134" max="16134" width="4.83203125" style="18" customWidth="1"/>
    <col min="16135" max="16145" width="12.6640625" style="18"/>
    <col min="16146" max="16155" width="10" style="18" customWidth="1"/>
    <col min="16156" max="16384" width="12.6640625" style="18"/>
  </cols>
  <sheetData>
    <row r="1" spans="1:27" s="11" customFormat="1" ht="56" customHeight="1">
      <c r="A1" s="10" t="s">
        <v>51</v>
      </c>
      <c r="C1" s="12"/>
      <c r="D1" s="10"/>
      <c r="E1" s="12"/>
      <c r="F1" s="13" t="s">
        <v>52</v>
      </c>
      <c r="G1" s="12"/>
      <c r="H1" s="14"/>
      <c r="I1" s="15"/>
      <c r="J1" s="15"/>
      <c r="K1" s="15"/>
      <c r="L1" s="15"/>
      <c r="M1" s="15"/>
      <c r="N1" s="15"/>
      <c r="O1" s="15"/>
      <c r="P1" s="15"/>
      <c r="Q1" s="15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30" customHeight="1">
      <c r="A2" s="17" t="s">
        <v>53</v>
      </c>
      <c r="B2" s="11"/>
      <c r="C2" s="12"/>
      <c r="D2" s="10"/>
      <c r="F2" s="19" t="s">
        <v>54</v>
      </c>
      <c r="G2" s="20" t="s">
        <v>55</v>
      </c>
      <c r="H2" s="21"/>
    </row>
    <row r="3" spans="1:27" ht="30" customHeight="1">
      <c r="A3" s="13"/>
      <c r="B3" s="11"/>
      <c r="C3" s="12"/>
      <c r="D3" s="10"/>
      <c r="F3" s="33" t="s">
        <v>56</v>
      </c>
      <c r="G3" s="35" t="s">
        <v>57</v>
      </c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27" ht="30" customHeight="1" thickBot="1">
      <c r="A4" s="22" t="s">
        <v>58</v>
      </c>
      <c r="B4" s="22" t="s">
        <v>59</v>
      </c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27" ht="30" customHeight="1" thickBot="1">
      <c r="A5" s="20" t="s">
        <v>60</v>
      </c>
      <c r="B5" s="24">
        <f>Summary!D2</f>
        <v>37800</v>
      </c>
      <c r="D5" s="23" t="s">
        <v>61</v>
      </c>
      <c r="F5" s="19" t="s">
        <v>62</v>
      </c>
      <c r="G5" s="25" t="s">
        <v>63</v>
      </c>
      <c r="H5" s="21"/>
    </row>
    <row r="6" spans="1:27" ht="30" customHeight="1" thickBot="1">
      <c r="A6" s="20" t="s">
        <v>64</v>
      </c>
      <c r="B6" s="24"/>
      <c r="D6" s="23" t="s">
        <v>65</v>
      </c>
      <c r="F6" s="19" t="s">
        <v>66</v>
      </c>
      <c r="G6" s="25" t="s">
        <v>67</v>
      </c>
      <c r="H6" s="21"/>
    </row>
    <row r="7" spans="1:27" ht="30" customHeight="1" thickBot="1">
      <c r="A7" s="20" t="s">
        <v>68</v>
      </c>
      <c r="B7" s="24"/>
      <c r="D7" s="23" t="s">
        <v>69</v>
      </c>
      <c r="F7" s="36" t="s">
        <v>70</v>
      </c>
      <c r="G7" s="35" t="s">
        <v>71</v>
      </c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27" ht="30" customHeight="1" thickBot="1">
      <c r="A8" s="20" t="s">
        <v>72</v>
      </c>
      <c r="B8" s="24"/>
      <c r="D8" s="23" t="s">
        <v>73</v>
      </c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1:27" ht="30" customHeight="1" thickBot="1">
      <c r="A9" s="20" t="s">
        <v>74</v>
      </c>
      <c r="B9" s="26"/>
      <c r="D9" s="23" t="s">
        <v>75</v>
      </c>
      <c r="F9" s="27"/>
    </row>
    <row r="10" spans="1:27" ht="30" customHeight="1" thickBot="1">
      <c r="A10" s="20" t="s">
        <v>76</v>
      </c>
      <c r="B10" s="26"/>
      <c r="D10" s="23" t="s">
        <v>77</v>
      </c>
      <c r="E10" s="27"/>
      <c r="F10" s="27"/>
    </row>
    <row r="11" spans="1:27" ht="30" customHeight="1">
      <c r="A11" s="20"/>
      <c r="B11" s="20"/>
      <c r="C11" s="20"/>
      <c r="D11" s="20"/>
      <c r="E11" s="27"/>
    </row>
    <row r="12" spans="1:27" ht="30" customHeight="1" thickBot="1">
      <c r="A12" s="22" t="s">
        <v>78</v>
      </c>
      <c r="B12" s="22" t="s">
        <v>59</v>
      </c>
      <c r="C12" s="20"/>
      <c r="D12" s="20"/>
      <c r="E12" s="27"/>
    </row>
    <row r="13" spans="1:27" ht="30" customHeight="1" thickBot="1">
      <c r="A13" s="28" t="s">
        <v>79</v>
      </c>
      <c r="B13" s="26">
        <f>Summary!D3</f>
        <v>1715</v>
      </c>
      <c r="C13" s="20"/>
      <c r="D13" s="23" t="s">
        <v>80</v>
      </c>
      <c r="E13" s="27"/>
    </row>
    <row r="14" spans="1:27" ht="30" customHeight="1">
      <c r="A14" s="28"/>
      <c r="B14" s="20"/>
      <c r="C14" s="20"/>
      <c r="D14" s="20"/>
      <c r="E14" s="27"/>
    </row>
    <row r="15" spans="1:27" ht="30" customHeight="1">
      <c r="A15" s="29" t="s">
        <v>81</v>
      </c>
      <c r="B15" s="20"/>
      <c r="C15" s="20"/>
      <c r="D15" s="20"/>
      <c r="E15" s="27"/>
    </row>
    <row r="16" spans="1:27" ht="30" customHeight="1">
      <c r="A16" s="30"/>
      <c r="B16" s="20"/>
      <c r="C16" s="20"/>
      <c r="D16" s="20"/>
      <c r="E16" s="27"/>
    </row>
    <row r="17" spans="1:5" ht="30" customHeight="1" thickBot="1">
      <c r="A17" s="22" t="s">
        <v>82</v>
      </c>
      <c r="B17" s="22" t="s">
        <v>59</v>
      </c>
      <c r="C17" s="27"/>
      <c r="D17" s="31"/>
      <c r="E17" s="27"/>
    </row>
    <row r="18" spans="1:5" ht="30" customHeight="1" thickBot="1">
      <c r="A18" s="20" t="s">
        <v>15</v>
      </c>
      <c r="B18" s="24"/>
      <c r="D18" s="23" t="s">
        <v>83</v>
      </c>
      <c r="E18" s="27"/>
    </row>
    <row r="19" spans="1:5" ht="30" customHeight="1" thickBot="1">
      <c r="A19" s="20" t="s">
        <v>9</v>
      </c>
      <c r="B19" s="26"/>
      <c r="C19" s="27"/>
      <c r="D19" s="23" t="s">
        <v>84</v>
      </c>
      <c r="E19" s="27"/>
    </row>
    <row r="20" spans="1:5" ht="30" customHeight="1" thickBot="1">
      <c r="A20" s="20" t="s">
        <v>17</v>
      </c>
      <c r="B20" s="26"/>
      <c r="C20" s="27"/>
      <c r="D20" s="32" t="s">
        <v>85</v>
      </c>
      <c r="E20" s="27"/>
    </row>
    <row r="21" spans="1:5" ht="30" customHeight="1" thickBot="1">
      <c r="A21" s="20" t="s">
        <v>6</v>
      </c>
      <c r="B21" s="26"/>
      <c r="C21" s="27"/>
      <c r="D21" s="23" t="s">
        <v>86</v>
      </c>
      <c r="E21" s="27"/>
    </row>
    <row r="22" spans="1:5" ht="30" customHeight="1" thickBot="1">
      <c r="A22" s="20" t="s">
        <v>18</v>
      </c>
      <c r="B22" s="26"/>
      <c r="C22" s="27"/>
      <c r="D22" s="23" t="s">
        <v>87</v>
      </c>
      <c r="E22" s="27"/>
    </row>
    <row r="23" spans="1:5" ht="30" customHeight="1" thickBot="1">
      <c r="A23" s="20" t="s">
        <v>16</v>
      </c>
      <c r="B23" s="26"/>
      <c r="C23" s="27"/>
      <c r="D23" s="23" t="s">
        <v>88</v>
      </c>
      <c r="E23" s="27"/>
    </row>
    <row r="24" spans="1:5" ht="29" customHeight="1" thickBot="1">
      <c r="A24" s="20" t="s">
        <v>19</v>
      </c>
      <c r="B24" s="26"/>
      <c r="C24" s="27"/>
      <c r="D24" s="23" t="s">
        <v>89</v>
      </c>
    </row>
    <row r="25" spans="1:5" ht="30" customHeight="1" thickBot="1">
      <c r="A25" s="20" t="s">
        <v>20</v>
      </c>
      <c r="B25" s="26"/>
      <c r="C25" s="27"/>
      <c r="D25" s="23" t="s">
        <v>90</v>
      </c>
    </row>
    <row r="26" spans="1:5" ht="30" customHeight="1" thickBot="1">
      <c r="A26" s="20" t="s">
        <v>21</v>
      </c>
      <c r="B26" s="26"/>
      <c r="C26" s="27"/>
      <c r="D26" s="23" t="s">
        <v>91</v>
      </c>
    </row>
    <row r="27" spans="1:5" ht="29" customHeight="1" thickBot="1">
      <c r="A27" s="20" t="s">
        <v>22</v>
      </c>
      <c r="B27" s="26"/>
      <c r="C27" s="27"/>
      <c r="D27" s="23" t="s">
        <v>92</v>
      </c>
    </row>
    <row r="28" spans="1:5" ht="14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F3:F4"/>
    <mergeCell ref="G3:Q4"/>
    <mergeCell ref="F7:F8"/>
    <mergeCell ref="G7:Q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11F8-CDE1-FA4F-A843-B0BE8F5D7A8F}">
  <dimension ref="A1:E4"/>
  <sheetViews>
    <sheetView zoomScale="120" zoomScaleNormal="120" workbookViewId="0">
      <pane ySplit="1" topLeftCell="A2" activePane="bottomLeft" state="frozen"/>
      <selection pane="bottomLeft" activeCell="F12" sqref="F12"/>
    </sheetView>
  </sheetViews>
  <sheetFormatPr baseColWidth="10" defaultRowHeight="16"/>
  <cols>
    <col min="1" max="1" width="25.1640625" customWidth="1"/>
    <col min="2" max="4" width="14.83203125" customWidth="1"/>
    <col min="5" max="5" width="18.83203125" customWidth="1"/>
  </cols>
  <sheetData>
    <row r="1" spans="1:5" s="6" customFormat="1">
      <c r="B1" s="6" t="s">
        <v>7</v>
      </c>
      <c r="C1" s="6" t="s">
        <v>25</v>
      </c>
      <c r="D1" s="6" t="s">
        <v>26</v>
      </c>
      <c r="E1" s="6" t="s">
        <v>27</v>
      </c>
    </row>
    <row r="2" spans="1:5">
      <c r="A2" t="s">
        <v>24</v>
      </c>
      <c r="B2" s="4">
        <f>SUMIFS(
  '2025-26 Digital Records'!E:E,
  '2025-26 Digital Records'!$C:$C,"Income",
  '2025-26 Digital Records'!$A:$A,"&gt;="&amp;DATE(2025,4,6),
  '2025-26 Digital Records'!$A:$A,"&lt;="&amp;DATE(2025,7,5)
)</f>
        <v>12600</v>
      </c>
      <c r="C2" s="4">
        <f>SUMIFS(
  '2025-26 Digital Records'!E:E,
  '2025-26 Digital Records'!$C:$C,"Income",
  '2025-26 Digital Records'!$A:$A,"&gt;="&amp;DATE(2025,4,6),
  '2025-26 Digital Records'!$A:$A,"&lt;="&amp;DATE(2025,10,5)
)</f>
        <v>25200</v>
      </c>
      <c r="D2" s="4">
        <f>SUMIFS(
  '2025-26 Digital Records'!E:E,
  '2025-26 Digital Records'!$C:$C,"Income",
  '2025-26 Digital Records'!$A:$A,"&gt;="&amp;DATE(2025,4,6),
  '2025-26 Digital Records'!$A:$A,"&lt;="&amp;DATE(2026,1,5)
)</f>
        <v>37800</v>
      </c>
      <c r="E2" s="4">
        <f>SUMIFS(
  '2025-26 Digital Records'!E:E,
  '2025-26 Digital Records'!$C:$C,"Income",
  '2025-26 Digital Records'!$A:$A,"&gt;="&amp;DATE(2025,4,6),
  '2025-26 Digital Records'!$A:$A,"&lt;="&amp;DATE(2026,4,5)
)</f>
        <v>50400</v>
      </c>
    </row>
    <row r="3" spans="1:5" ht="17" thickBot="1">
      <c r="A3" t="s">
        <v>23</v>
      </c>
      <c r="B3" s="5">
        <f>SUMIFS(
  '2025-26 Digital Records'!E:E,
  '2025-26 Digital Records'!$C:$C,"Expense",
  '2025-26 Digital Records'!$A:$A,"&gt;="&amp;DATE(2025,4,6),
  '2025-26 Digital Records'!$A:$A,"&lt;="&amp;DATE(2025,7,5)
)</f>
        <v>1050</v>
      </c>
      <c r="C3" s="5">
        <f>SUMIFS(
  '2025-26 Digital Records'!E:E,
  '2025-26 Digital Records'!$C:$C,"Expense",
  '2025-26 Digital Records'!$A:$A,"&gt;="&amp;DATE(2025,4,6),
  '2025-26 Digital Records'!$A:$A,"&lt;="&amp;DATE(2025,10,5)
)</f>
        <v>1375</v>
      </c>
      <c r="D3" s="5">
        <f>SUMIFS(
  '2025-26 Digital Records'!E:E,
  '2025-26 Digital Records'!$C:$C,"Expense",
  '2025-26 Digital Records'!$A:$A,"&gt;="&amp;DATE(2025,4,6),
  '2025-26 Digital Records'!$A:$A,"&lt;="&amp;DATE(2026,1,5)
)</f>
        <v>1715</v>
      </c>
      <c r="E3" s="5">
        <f>SUMIFS(
  '2025-26 Digital Records'!E:E,
  '2025-26 Digital Records'!$C:$C,"Expense",
  '2025-26 Digital Records'!$A:$A,"&gt;="&amp;DATE(2025,4,6),
  '2025-26 Digital Records'!$A:$A,"&lt;="&amp;DATE(2026,4,5)
)</f>
        <v>2315</v>
      </c>
    </row>
    <row r="4" spans="1:5" ht="17" thickTop="1">
      <c r="A4" t="s">
        <v>8</v>
      </c>
      <c r="B4" s="4">
        <f>B2-B3</f>
        <v>11550</v>
      </c>
      <c r="C4" s="4">
        <f t="shared" ref="C4:E4" si="0">C2-C3</f>
        <v>23825</v>
      </c>
      <c r="D4" s="4">
        <f t="shared" si="0"/>
        <v>36085</v>
      </c>
      <c r="E4" s="4">
        <f t="shared" si="0"/>
        <v>48085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3028-805B-7446-A262-5544E854C01A}">
  <dimension ref="A1:E19"/>
  <sheetViews>
    <sheetView zoomScale="120" zoomScaleNormal="120" workbookViewId="0">
      <pane ySplit="1" topLeftCell="A2" activePane="bottomLeft" state="frozen"/>
      <selection pane="bottomLeft" activeCell="B19" sqref="B19"/>
    </sheetView>
  </sheetViews>
  <sheetFormatPr baseColWidth="10" defaultRowHeight="16"/>
  <cols>
    <col min="1" max="1" width="33" customWidth="1"/>
    <col min="2" max="5" width="16.83203125" customWidth="1"/>
  </cols>
  <sheetData>
    <row r="1" spans="1:5">
      <c r="A1" s="6"/>
      <c r="B1" s="6" t="s">
        <v>7</v>
      </c>
      <c r="C1" s="6" t="s">
        <v>25</v>
      </c>
      <c r="D1" s="6" t="s">
        <v>26</v>
      </c>
      <c r="E1" s="6" t="s">
        <v>27</v>
      </c>
    </row>
    <row r="2" spans="1:5">
      <c r="A2" t="s">
        <v>5</v>
      </c>
      <c r="B2" s="4">
        <f>SUMIFS(
  '2025-26 Digital Records'!E:E,
  '2025-26 Digital Records'!$C:$C,"Income",
  '2025-26 Digital Records'!$A:$A,"&gt;="&amp;DATE(2025,4,6),
  '2025-26 Digital Records'!$A:$A,"&lt;="&amp;DATE(2025,7,5)
)</f>
        <v>12600</v>
      </c>
      <c r="C2" s="4">
        <f>SUMIFS(
  '2025-26 Digital Records'!E:E,
  '2025-26 Digital Records'!$C:$C,"Income",
  '2025-26 Digital Records'!$A:$A,"&gt;="&amp;DATE(2025,4,6),
  '2025-26 Digital Records'!$A:$A,"&lt;="&amp;DATE(2025,10,5)
)</f>
        <v>25200</v>
      </c>
      <c r="D2" s="4">
        <f>SUMIFS(
  '2025-26 Digital Records'!E:E,
  '2025-26 Digital Records'!$C:$C,"Income",
  '2025-26 Digital Records'!$A:$A,"&gt;="&amp;DATE(2025,4,6),
  '2025-26 Digital Records'!$A:$A,"&lt;="&amp;DATE(2026,1,5)
)</f>
        <v>37800</v>
      </c>
      <c r="E2" s="4">
        <f>SUMIFS(
  '2025-26 Digital Records'!E:E,
  '2025-26 Digital Records'!$C:$C,"Income",
  '2025-26 Digital Records'!$A:$A,"&gt;="&amp;DATE(2025,4,6),
  '2025-26 Digital Records'!$A:$A,"&lt;="&amp;DATE(2026,4,5)
)</f>
        <v>50400</v>
      </c>
    </row>
    <row r="3" spans="1:5">
      <c r="A3" t="s">
        <v>10</v>
      </c>
      <c r="B3" s="4">
        <v>0</v>
      </c>
      <c r="C3" s="4">
        <v>0</v>
      </c>
      <c r="D3" s="4">
        <v>0</v>
      </c>
      <c r="E3" s="4">
        <v>0</v>
      </c>
    </row>
    <row r="4" spans="1:5">
      <c r="A4" t="s">
        <v>11</v>
      </c>
      <c r="B4" s="4">
        <v>0</v>
      </c>
      <c r="C4" s="4">
        <v>0</v>
      </c>
      <c r="D4" s="4">
        <v>0</v>
      </c>
      <c r="E4" s="4">
        <v>0</v>
      </c>
    </row>
    <row r="6" spans="1:5">
      <c r="A6" t="s">
        <v>15</v>
      </c>
      <c r="B6" s="4">
        <f>SUMIFS(
  '2025-26 Digital Records'!E:E,
  '2025-26 Digital Records'!$D:$D,A6,
  '2025-26 Digital Records'!$A:$A,"&gt;="&amp;DATE(2025,4,6),
  '2025-26 Digital Records'!$A:$A,"&lt;="&amp;DATE(2025,7,5)
)</f>
        <v>0</v>
      </c>
      <c r="C6" s="4">
        <f>SUMIFS(
  '2025-26 Digital Records'!E:E,
  '2025-26 Digital Records'!$D:$D,A6,
  '2025-26 Digital Records'!$A:$A,"&gt;="&amp;DATE(2025,4,6),
  '2025-26 Digital Records'!$A:$A,"&lt;="&amp;DATE(2025,10,5)
)</f>
        <v>0</v>
      </c>
      <c r="D6" s="4">
        <f>SUMIFS(
  '2025-26 Digital Records'!E:E,
  '2025-26 Digital Records'!$D:$D,A6,
  '2025-26 Digital Records'!$A:$A,"&gt;="&amp;DATE(2025,4,6),
  '2025-26 Digital Records'!$A:$A,"&lt;="&amp;DATE(2026,1,5)
)</f>
        <v>0</v>
      </c>
      <c r="E6" s="4">
        <f>SUMIFS(
  '2025-26 Digital Records'!E:E,
  '2025-26 Digital Records'!$D:$D,A6,
  '2025-26 Digital Records'!$A:$A,"&gt;="&amp;DATE(2025,4,6),
  '2025-26 Digital Records'!$A:$A,"&lt;="&amp;DATE(2026,4,5)
)</f>
        <v>0</v>
      </c>
    </row>
    <row r="7" spans="1:5">
      <c r="A7" t="s">
        <v>9</v>
      </c>
      <c r="B7" s="4">
        <f>SUMIFS(
  '2025-26 Digital Records'!E:E,
  '2025-26 Digital Records'!$D:$D,A7,
  '2025-26 Digital Records'!$A:$A,"&gt;="&amp;DATE(2025,4,6),
  '2025-26 Digital Records'!$A:$A,"&lt;="&amp;DATE(2025,7,5)
)</f>
        <v>0</v>
      </c>
      <c r="C7" s="4">
        <f>SUMIFS(
  '2025-26 Digital Records'!E:E,
  '2025-26 Digital Records'!$D:$D,A7,
  '2025-26 Digital Records'!$A:$A,"&gt;="&amp;DATE(2025,4,6),
  '2025-26 Digital Records'!$A:$A,"&lt;="&amp;DATE(2025,10,5)
)</f>
        <v>0</v>
      </c>
      <c r="D7" s="4">
        <f>SUMIFS(
  '2025-26 Digital Records'!E:E,
  '2025-26 Digital Records'!$D:$D,A7,
  '2025-26 Digital Records'!$A:$A,"&gt;="&amp;DATE(2025,4,6),
  '2025-26 Digital Records'!$A:$A,"&lt;="&amp;DATE(2026,1,5)
)</f>
        <v>0</v>
      </c>
      <c r="E7" s="4">
        <f>SUMIFS(
  '2025-26 Digital Records'!E:E,
  '2025-26 Digital Records'!$D:$D,A7,
  '2025-26 Digital Records'!$A:$A,"&gt;="&amp;DATE(2025,4,6),
  '2025-26 Digital Records'!$A:$A,"&lt;="&amp;DATE(2026,4,5)
)</f>
        <v>0</v>
      </c>
    </row>
    <row r="8" spans="1:5">
      <c r="A8" t="s">
        <v>17</v>
      </c>
      <c r="B8" s="4">
        <f>SUMIFS(
  '2025-26 Digital Records'!E:E,
  '2025-26 Digital Records'!$D:$D,A8,
  '2025-26 Digital Records'!$A:$A,"&gt;="&amp;DATE(2025,4,6),
  '2025-26 Digital Records'!$A:$A,"&lt;="&amp;DATE(2025,7,5)
)</f>
        <v>0</v>
      </c>
      <c r="C8" s="4">
        <f>SUMIFS(
  '2025-26 Digital Records'!E:E,
  '2025-26 Digital Records'!$D:$D,A8,
  '2025-26 Digital Records'!$A:$A,"&gt;="&amp;DATE(2025,4,6),
  '2025-26 Digital Records'!$A:$A,"&lt;="&amp;DATE(2025,10,5)
)</f>
        <v>0</v>
      </c>
      <c r="D8" s="4">
        <f>SUMIFS(
  '2025-26 Digital Records'!E:E,
  '2025-26 Digital Records'!$D:$D,A8,
  '2025-26 Digital Records'!$A:$A,"&gt;="&amp;DATE(2025,4,6),
  '2025-26 Digital Records'!$A:$A,"&lt;="&amp;DATE(2026,1,5)
)</f>
        <v>0</v>
      </c>
      <c r="E8" s="4">
        <f>SUMIFS(
  '2025-26 Digital Records'!E:E,
  '2025-26 Digital Records'!$D:$D,A8,
  '2025-26 Digital Records'!$A:$A,"&gt;="&amp;DATE(2025,4,6),
  '2025-26 Digital Records'!$A:$A,"&lt;="&amp;DATE(2026,4,5)
)</f>
        <v>0</v>
      </c>
    </row>
    <row r="9" spans="1:5">
      <c r="A9" t="s">
        <v>6</v>
      </c>
      <c r="B9" s="4">
        <f>SUMIFS(
  '2025-26 Digital Records'!E:E,
  '2025-26 Digital Records'!$D:$D,A9,
  '2025-26 Digital Records'!$A:$A,"&gt;="&amp;DATE(2025,4,6),
  '2025-26 Digital Records'!$A:$A,"&lt;="&amp;DATE(2025,7,5)
)</f>
        <v>420</v>
      </c>
      <c r="C9" s="4">
        <f>SUMIFS(
  '2025-26 Digital Records'!E:E,
  '2025-26 Digital Records'!$D:$D,A9,
  '2025-26 Digital Records'!$A:$A,"&gt;="&amp;DATE(2025,4,6),
  '2025-26 Digital Records'!$A:$A,"&lt;="&amp;DATE(2025,10,5)
)</f>
        <v>670</v>
      </c>
      <c r="D9" s="4">
        <f>SUMIFS(
  '2025-26 Digital Records'!E:E,
  '2025-26 Digital Records'!$D:$D,A9,
  '2025-26 Digital Records'!$A:$A,"&gt;="&amp;DATE(2025,4,6),
  '2025-26 Digital Records'!$A:$A,"&lt;="&amp;DATE(2026,1,5)
)</f>
        <v>670</v>
      </c>
      <c r="E9" s="4">
        <f>SUMIFS(
  '2025-26 Digital Records'!E:E,
  '2025-26 Digital Records'!$D:$D,A9,
  '2025-26 Digital Records'!$A:$A,"&gt;="&amp;DATE(2025,4,6),
  '2025-26 Digital Records'!$A:$A,"&lt;="&amp;DATE(2026,4,5)
)</f>
        <v>1270</v>
      </c>
    </row>
    <row r="10" spans="1:5">
      <c r="A10" t="s">
        <v>18</v>
      </c>
      <c r="B10" s="4">
        <f>SUMIFS(
  '2025-26 Digital Records'!E:E,
  '2025-26 Digital Records'!$D:$D,A10,
  '2025-26 Digital Records'!$A:$A,"&gt;="&amp;DATE(2025,4,6),
  '2025-26 Digital Records'!$A:$A,"&lt;="&amp;DATE(2025,7,5)
)</f>
        <v>0</v>
      </c>
      <c r="C10" s="4">
        <f>SUMIFS(
  '2025-26 Digital Records'!E:E,
  '2025-26 Digital Records'!$D:$D,A10,
  '2025-26 Digital Records'!$A:$A,"&gt;="&amp;DATE(2025,4,6),
  '2025-26 Digital Records'!$A:$A,"&lt;="&amp;DATE(2025,10,5)
)</f>
        <v>0</v>
      </c>
      <c r="D10" s="4">
        <f>SUMIFS(
  '2025-26 Digital Records'!E:E,
  '2025-26 Digital Records'!$D:$D,A10,
  '2025-26 Digital Records'!$A:$A,"&gt;="&amp;DATE(2025,4,6),
  '2025-26 Digital Records'!$A:$A,"&lt;="&amp;DATE(2026,1,5)
)</f>
        <v>0</v>
      </c>
      <c r="E10" s="4">
        <f>SUMIFS(
  '2025-26 Digital Records'!E:E,
  '2025-26 Digital Records'!$D:$D,A10,
  '2025-26 Digital Records'!$A:$A,"&gt;="&amp;DATE(2025,4,6),
  '2025-26 Digital Records'!$A:$A,"&lt;="&amp;DATE(2026,4,5)
)</f>
        <v>0</v>
      </c>
    </row>
    <row r="11" spans="1:5">
      <c r="A11" t="s">
        <v>16</v>
      </c>
      <c r="B11" s="4">
        <f>SUMIFS(
  '2025-26 Digital Records'!E:E,
  '2025-26 Digital Records'!$D:$D,A11,
  '2025-26 Digital Records'!$A:$A,"&gt;="&amp;DATE(2025,4,6),
  '2025-26 Digital Records'!$A:$A,"&lt;="&amp;DATE(2025,7,5)
)</f>
        <v>0</v>
      </c>
      <c r="C11" s="4">
        <f>SUMIFS(
  '2025-26 Digital Records'!E:E,
  '2025-26 Digital Records'!$D:$D,A11,
  '2025-26 Digital Records'!$A:$A,"&gt;="&amp;DATE(2025,4,6),
  '2025-26 Digital Records'!$A:$A,"&lt;="&amp;DATE(2025,10,5)
)</f>
        <v>0</v>
      </c>
      <c r="D11" s="4">
        <f>SUMIFS(
  '2025-26 Digital Records'!E:E,
  '2025-26 Digital Records'!$D:$D,A11,
  '2025-26 Digital Records'!$A:$A,"&gt;="&amp;DATE(2025,4,6),
  '2025-26 Digital Records'!$A:$A,"&lt;="&amp;DATE(2026,1,5)
)</f>
        <v>0</v>
      </c>
      <c r="E11" s="4">
        <f>SUMIFS(
  '2025-26 Digital Records'!E:E,
  '2025-26 Digital Records'!$D:$D,A11,
  '2025-26 Digital Records'!$A:$A,"&gt;="&amp;DATE(2025,4,6),
  '2025-26 Digital Records'!$A:$A,"&lt;="&amp;DATE(2026,4,5)
)</f>
        <v>0</v>
      </c>
    </row>
    <row r="12" spans="1:5">
      <c r="A12" t="s">
        <v>19</v>
      </c>
      <c r="B12" s="4">
        <f>SUMIFS(
  '2025-26 Digital Records'!E:E,
  '2025-26 Digital Records'!$D:$D,A12,
  '2025-26 Digital Records'!$A:$A,"&gt;="&amp;DATE(2025,4,6),
  '2025-26 Digital Records'!$A:$A,"&lt;="&amp;DATE(2025,7,5)
)</f>
        <v>0</v>
      </c>
      <c r="C12" s="4">
        <f>SUMIFS(
  '2025-26 Digital Records'!E:E,
  '2025-26 Digital Records'!$D:$D,A12,
  '2025-26 Digital Records'!$A:$A,"&gt;="&amp;DATE(2025,4,6),
  '2025-26 Digital Records'!$A:$A,"&lt;="&amp;DATE(2025,10,5)
)</f>
        <v>0</v>
      </c>
      <c r="D12" s="4">
        <f>SUMIFS(
  '2025-26 Digital Records'!E:E,
  '2025-26 Digital Records'!$D:$D,A12,
  '2025-26 Digital Records'!$A:$A,"&gt;="&amp;DATE(2025,4,6),
  '2025-26 Digital Records'!$A:$A,"&lt;="&amp;DATE(2026,1,5)
)</f>
        <v>0</v>
      </c>
      <c r="E12" s="4">
        <f>SUMIFS(
  '2025-26 Digital Records'!E:E,
  '2025-26 Digital Records'!$D:$D,A12,
  '2025-26 Digital Records'!$A:$A,"&gt;="&amp;DATE(2025,4,6),
  '2025-26 Digital Records'!$A:$A,"&lt;="&amp;DATE(2026,4,5)
)</f>
        <v>0</v>
      </c>
    </row>
    <row r="13" spans="1:5">
      <c r="A13" t="s">
        <v>20</v>
      </c>
      <c r="B13" s="4">
        <f>SUMIFS(
  '2025-26 Digital Records'!E:E,
  '2025-26 Digital Records'!$D:$D,A13,
  '2025-26 Digital Records'!$A:$A,"&gt;="&amp;DATE(2025,4,6),
  '2025-26 Digital Records'!$A:$A,"&lt;="&amp;DATE(2025,7,5)
)</f>
        <v>0</v>
      </c>
      <c r="C13" s="4">
        <f>SUMIFS(
  '2025-26 Digital Records'!E:E,
  '2025-26 Digital Records'!$D:$D,A13,
  '2025-26 Digital Records'!$A:$A,"&gt;="&amp;DATE(2025,4,6),
  '2025-26 Digital Records'!$A:$A,"&lt;="&amp;DATE(2025,10,5)
)</f>
        <v>0</v>
      </c>
      <c r="D13" s="4">
        <f>SUMIFS(
  '2025-26 Digital Records'!E:E,
  '2025-26 Digital Records'!$D:$D,A13,
  '2025-26 Digital Records'!$A:$A,"&gt;="&amp;DATE(2025,4,6),
  '2025-26 Digital Records'!$A:$A,"&lt;="&amp;DATE(2026,1,5)
)</f>
        <v>0</v>
      </c>
      <c r="E13" s="4">
        <f>SUMIFS(
  '2025-26 Digital Records'!E:E,
  '2025-26 Digital Records'!$D:$D,A13,
  '2025-26 Digital Records'!$A:$A,"&gt;="&amp;DATE(2025,4,6),
  '2025-26 Digital Records'!$A:$A,"&lt;="&amp;DATE(2026,4,5)
)</f>
        <v>0</v>
      </c>
    </row>
    <row r="14" spans="1:5">
      <c r="A14" t="s">
        <v>21</v>
      </c>
      <c r="B14" s="4">
        <f>SUMIFS(
  '2025-26 Digital Records'!E:E,
  '2025-26 Digital Records'!$D:$D,A14,
  '2025-26 Digital Records'!$A:$A,"&gt;="&amp;DATE(2025,4,6),
  '2025-26 Digital Records'!$A:$A,"&lt;="&amp;DATE(2025,7,5)
)</f>
        <v>0</v>
      </c>
      <c r="C14" s="4">
        <f>SUMIFS(
  '2025-26 Digital Records'!E:E,
  '2025-26 Digital Records'!$D:$D,A14,
  '2025-26 Digital Records'!$A:$A,"&gt;="&amp;DATE(2025,4,6),
  '2025-26 Digital Records'!$A:$A,"&lt;="&amp;DATE(2025,10,5)
)</f>
        <v>0</v>
      </c>
      <c r="D14" s="4">
        <f>SUMIFS(
  '2025-26 Digital Records'!E:E,
  '2025-26 Digital Records'!$D:$D,A14,
  '2025-26 Digital Records'!$A:$A,"&gt;="&amp;DATE(2025,4,6),
  '2025-26 Digital Records'!$A:$A,"&lt;="&amp;DATE(2026,1,5)
)</f>
        <v>0</v>
      </c>
      <c r="E14" s="4">
        <f>SUMIFS(
  '2025-26 Digital Records'!E:E,
  '2025-26 Digital Records'!$D:$D,A14,
  '2025-26 Digital Records'!$A:$A,"&gt;="&amp;DATE(2025,4,6),
  '2025-26 Digital Records'!$A:$A,"&lt;="&amp;DATE(2026,4,5)
)</f>
        <v>0</v>
      </c>
    </row>
    <row r="15" spans="1:5">
      <c r="A15" t="s">
        <v>22</v>
      </c>
      <c r="B15" s="4">
        <f>SUMIFS(
  '2025-26 Digital Records'!E:E,
  '2025-26 Digital Records'!$D:$D,A15,
  '2025-26 Digital Records'!$A:$A,"&gt;="&amp;DATE(2025,4,6),
  '2025-26 Digital Records'!$A:$A,"&lt;="&amp;DATE(2025,7,5)
)</f>
        <v>0</v>
      </c>
      <c r="C15" s="4">
        <f>SUMIFS(
  '2025-26 Digital Records'!E:E,
  '2025-26 Digital Records'!$D:$D,A15,
  '2025-26 Digital Records'!$A:$A,"&gt;="&amp;DATE(2025,4,6),
  '2025-26 Digital Records'!$A:$A,"&lt;="&amp;DATE(2025,10,5)
)</f>
        <v>0</v>
      </c>
      <c r="D15" s="4">
        <f>SUMIFS(
  '2025-26 Digital Records'!E:E,
  '2025-26 Digital Records'!$D:$D,A15,
  '2025-26 Digital Records'!$A:$A,"&gt;="&amp;DATE(2025,4,6),
  '2025-26 Digital Records'!$A:$A,"&lt;="&amp;DATE(2026,1,5)
)</f>
        <v>0</v>
      </c>
      <c r="E15" s="4">
        <f>SUMIFS(
  '2025-26 Digital Records'!E:E,
  '2025-26 Digital Records'!$D:$D,A15,
  '2025-26 Digital Records'!$A:$A,"&gt;="&amp;DATE(2025,4,6),
  '2025-26 Digital Records'!$A:$A,"&lt;="&amp;DATE(2026,4,5)
)</f>
        <v>0</v>
      </c>
    </row>
    <row r="16" spans="1:5">
      <c r="A16" s="3"/>
      <c r="B16" s="4"/>
      <c r="C16" s="4"/>
      <c r="D16" s="4"/>
      <c r="E16" s="4"/>
    </row>
    <row r="17" spans="1:5" ht="17" thickBot="1">
      <c r="A17" t="s">
        <v>12</v>
      </c>
      <c r="B17" s="5">
        <f>SUMIFS(
  '2025-26 Digital Records'!E:E,
  '2025-26 Digital Records'!$C:$C,"Expense",
  '2025-26 Digital Records'!$A:$A,"&gt;="&amp;DATE(2025,4,6),
  '2025-26 Digital Records'!$A:$A,"&lt;="&amp;DATE(2025,7,5)
)</f>
        <v>1050</v>
      </c>
      <c r="C17" s="5">
        <f>SUMIFS(
  '2025-26 Digital Records'!E:E,
  '2025-26 Digital Records'!$C:$C,"Expense",
  '2025-26 Digital Records'!$A:$A,"&gt;="&amp;DATE(2025,4,6),
  '2025-26 Digital Records'!$A:$A,"&lt;="&amp;DATE(2025,10,5)
)</f>
        <v>1375</v>
      </c>
      <c r="D17" s="5">
        <f>SUMIFS(
  '2025-26 Digital Records'!E:E,
  '2025-26 Digital Records'!$C:$C,"Expense",
  '2025-26 Digital Records'!$A:$A,"&gt;="&amp;DATE(2025,4,6),
  '2025-26 Digital Records'!$A:$A,"&lt;="&amp;DATE(2026,1,5)
)</f>
        <v>1715</v>
      </c>
      <c r="E17" s="5">
        <f>SUMIFS(
  '2025-26 Digital Records'!E:E,
  '2025-26 Digital Records'!$C:$C,"Expense",
  '2025-26 Digital Records'!$A:$A,"&gt;="&amp;DATE(2025,4,6),
  '2025-26 Digital Records'!$A:$A,"&lt;="&amp;DATE(2026,4,5)
)</f>
        <v>2315</v>
      </c>
    </row>
    <row r="18" spans="1:5" ht="17" thickTop="1"/>
    <row r="19" spans="1:5">
      <c r="A19" t="s">
        <v>8</v>
      </c>
      <c r="B19" s="4">
        <f>B2-B17</f>
        <v>11550</v>
      </c>
      <c r="C19" s="4">
        <f>C2-C17</f>
        <v>23825</v>
      </c>
      <c r="D19" s="4">
        <f>D2-D17</f>
        <v>36085</v>
      </c>
      <c r="E19" s="4">
        <f>E2-E17</f>
        <v>48085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32B6-9EA4-214A-890A-83AB52376E38}">
  <dimension ref="A1:E23"/>
  <sheetViews>
    <sheetView tabSelected="1" zoomScale="120" zoomScaleNormal="120" workbookViewId="0">
      <pane ySplit="1" topLeftCell="A2" activePane="bottomLeft" state="frozen"/>
      <selection pane="bottomLeft" activeCell="D12" sqref="D12"/>
    </sheetView>
  </sheetViews>
  <sheetFormatPr baseColWidth="10" defaultRowHeight="16"/>
  <cols>
    <col min="1" max="1" width="10.5" bestFit="1" customWidth="1"/>
    <col min="2" max="2" width="43" customWidth="1"/>
    <col min="3" max="3" width="18.5" bestFit="1" customWidth="1"/>
    <col min="4" max="4" width="37" style="7" bestFit="1" customWidth="1"/>
    <col min="5" max="5" width="14.6640625" style="4" customWidth="1"/>
  </cols>
  <sheetData>
    <row r="1" spans="1:5" s="3" customFormat="1">
      <c r="A1" s="3" t="s">
        <v>0</v>
      </c>
      <c r="B1" s="3" t="s">
        <v>3</v>
      </c>
      <c r="C1" s="2" t="s">
        <v>2</v>
      </c>
      <c r="D1" s="3" t="s">
        <v>1</v>
      </c>
      <c r="E1" s="8" t="s">
        <v>4</v>
      </c>
    </row>
    <row r="2" spans="1:5">
      <c r="A2" s="2" t="s">
        <v>0</v>
      </c>
      <c r="B2" s="2" t="s">
        <v>3</v>
      </c>
      <c r="C2" s="2" t="s">
        <v>2</v>
      </c>
      <c r="D2" s="2" t="s">
        <v>1</v>
      </c>
      <c r="E2" s="2" t="s">
        <v>4</v>
      </c>
    </row>
    <row r="3" spans="1:5">
      <c r="A3" s="1">
        <v>45753</v>
      </c>
      <c r="B3" t="s">
        <v>13</v>
      </c>
      <c r="C3" t="s">
        <v>5</v>
      </c>
      <c r="D3" t="s">
        <v>14</v>
      </c>
      <c r="E3" s="9">
        <v>4200</v>
      </c>
    </row>
    <row r="4" spans="1:5">
      <c r="A4" s="1">
        <v>45765</v>
      </c>
      <c r="B4" t="s">
        <v>28</v>
      </c>
      <c r="C4" t="s">
        <v>29</v>
      </c>
      <c r="D4" t="s">
        <v>6</v>
      </c>
      <c r="E4" s="9">
        <v>420</v>
      </c>
    </row>
    <row r="5" spans="1:5">
      <c r="A5" s="1">
        <v>45769</v>
      </c>
      <c r="B5" t="s">
        <v>30</v>
      </c>
      <c r="C5" t="s">
        <v>29</v>
      </c>
      <c r="D5" t="s">
        <v>31</v>
      </c>
      <c r="E5" s="9">
        <v>90</v>
      </c>
    </row>
    <row r="6" spans="1:5">
      <c r="A6" s="1">
        <v>45783</v>
      </c>
      <c r="B6" t="s">
        <v>32</v>
      </c>
      <c r="C6" t="s">
        <v>5</v>
      </c>
      <c r="D6" t="s">
        <v>14</v>
      </c>
      <c r="E6" s="9">
        <v>4200</v>
      </c>
    </row>
    <row r="7" spans="1:5">
      <c r="A7" s="1">
        <v>45792</v>
      </c>
      <c r="B7" t="s">
        <v>33</v>
      </c>
      <c r="C7" t="s">
        <v>29</v>
      </c>
      <c r="D7" t="s">
        <v>34</v>
      </c>
      <c r="E7" s="9">
        <v>360</v>
      </c>
    </row>
    <row r="8" spans="1:5">
      <c r="A8" s="1">
        <v>45814</v>
      </c>
      <c r="B8" t="s">
        <v>35</v>
      </c>
      <c r="C8" t="s">
        <v>5</v>
      </c>
      <c r="D8" t="s">
        <v>14</v>
      </c>
      <c r="E8" s="9">
        <v>4200</v>
      </c>
    </row>
    <row r="9" spans="1:5">
      <c r="A9" s="1">
        <v>45829</v>
      </c>
      <c r="B9" t="s">
        <v>36</v>
      </c>
      <c r="C9" t="s">
        <v>29</v>
      </c>
      <c r="D9" t="s">
        <v>31</v>
      </c>
      <c r="E9" s="9">
        <v>180</v>
      </c>
    </row>
    <row r="10" spans="1:5">
      <c r="A10" s="1">
        <v>45844</v>
      </c>
      <c r="B10" t="s">
        <v>37</v>
      </c>
      <c r="C10" t="s">
        <v>5</v>
      </c>
      <c r="D10" t="s">
        <v>14</v>
      </c>
      <c r="E10" s="9">
        <v>4200</v>
      </c>
    </row>
    <row r="11" spans="1:5">
      <c r="A11" s="1">
        <v>45875</v>
      </c>
      <c r="B11" t="s">
        <v>38</v>
      </c>
      <c r="C11" t="s">
        <v>5</v>
      </c>
      <c r="D11" t="s">
        <v>14</v>
      </c>
      <c r="E11" s="9">
        <v>4200</v>
      </c>
    </row>
    <row r="12" spans="1:5">
      <c r="A12" s="1">
        <v>45888</v>
      </c>
      <c r="B12" t="s">
        <v>39</v>
      </c>
      <c r="C12" t="s">
        <v>29</v>
      </c>
      <c r="D12" t="s">
        <v>31</v>
      </c>
      <c r="E12" s="9">
        <v>75</v>
      </c>
    </row>
    <row r="13" spans="1:5">
      <c r="A13" s="1">
        <v>45906</v>
      </c>
      <c r="B13" t="s">
        <v>40</v>
      </c>
      <c r="C13" t="s">
        <v>5</v>
      </c>
      <c r="D13" t="s">
        <v>14</v>
      </c>
      <c r="E13" s="9">
        <v>4200</v>
      </c>
    </row>
    <row r="14" spans="1:5">
      <c r="A14" s="1">
        <v>45928</v>
      </c>
      <c r="B14" t="s">
        <v>41</v>
      </c>
      <c r="C14" t="s">
        <v>29</v>
      </c>
      <c r="D14" t="s">
        <v>6</v>
      </c>
      <c r="E14" s="9">
        <v>250</v>
      </c>
    </row>
    <row r="15" spans="1:5">
      <c r="A15" s="1">
        <v>45936</v>
      </c>
      <c r="B15" t="s">
        <v>42</v>
      </c>
      <c r="C15" t="s">
        <v>5</v>
      </c>
      <c r="D15" t="s">
        <v>14</v>
      </c>
      <c r="E15" s="9">
        <v>4200</v>
      </c>
    </row>
    <row r="16" spans="1:5">
      <c r="A16" s="1">
        <v>45944</v>
      </c>
      <c r="B16" t="s">
        <v>43</v>
      </c>
      <c r="C16" t="s">
        <v>29</v>
      </c>
      <c r="D16" t="s">
        <v>31</v>
      </c>
      <c r="E16" s="9">
        <v>220</v>
      </c>
    </row>
    <row r="17" spans="1:5">
      <c r="A17" s="1">
        <v>45967</v>
      </c>
      <c r="B17" t="s">
        <v>44</v>
      </c>
      <c r="C17" t="s">
        <v>5</v>
      </c>
      <c r="D17" t="s">
        <v>14</v>
      </c>
      <c r="E17" s="9">
        <v>4200</v>
      </c>
    </row>
    <row r="18" spans="1:5">
      <c r="A18" s="1">
        <v>45997</v>
      </c>
      <c r="B18" t="s">
        <v>45</v>
      </c>
      <c r="C18" t="s">
        <v>5</v>
      </c>
      <c r="D18" t="s">
        <v>14</v>
      </c>
      <c r="E18" s="9">
        <v>4200</v>
      </c>
    </row>
    <row r="19" spans="1:5">
      <c r="A19" s="1">
        <v>46001</v>
      </c>
      <c r="B19" t="s">
        <v>46</v>
      </c>
      <c r="C19" t="s">
        <v>29</v>
      </c>
      <c r="D19" t="s">
        <v>31</v>
      </c>
      <c r="E19" s="9">
        <v>120</v>
      </c>
    </row>
    <row r="20" spans="1:5">
      <c r="A20" s="1">
        <v>46028</v>
      </c>
      <c r="B20" t="s">
        <v>47</v>
      </c>
      <c r="C20" t="s">
        <v>5</v>
      </c>
      <c r="D20" t="s">
        <v>14</v>
      </c>
      <c r="E20" s="9">
        <v>4200</v>
      </c>
    </row>
    <row r="21" spans="1:5">
      <c r="A21" s="1">
        <v>46059</v>
      </c>
      <c r="B21" t="s">
        <v>48</v>
      </c>
      <c r="C21" t="s">
        <v>5</v>
      </c>
      <c r="D21" t="s">
        <v>14</v>
      </c>
      <c r="E21" s="9">
        <v>4200</v>
      </c>
    </row>
    <row r="22" spans="1:5">
      <c r="A22" s="1">
        <v>46065</v>
      </c>
      <c r="B22" t="s">
        <v>49</v>
      </c>
      <c r="C22" t="s">
        <v>29</v>
      </c>
      <c r="D22" t="s">
        <v>6</v>
      </c>
      <c r="E22" s="9">
        <v>600</v>
      </c>
    </row>
    <row r="23" spans="1:5">
      <c r="A23" s="1">
        <v>46087</v>
      </c>
      <c r="B23" t="s">
        <v>50</v>
      </c>
      <c r="C23" t="s">
        <v>5</v>
      </c>
      <c r="D23" t="s">
        <v>14</v>
      </c>
      <c r="E23" s="9">
        <v>4200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abratax_mtd_import</vt:lpstr>
      <vt:lpstr>Summary</vt:lpstr>
      <vt:lpstr>Detailed Summary</vt:lpstr>
      <vt:lpstr>2025-26 Digital 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2026-01-09T10:10:45Z</dcterms:created>
  <dcterms:modified xsi:type="dcterms:W3CDTF">2026-03-19T10:11:19Z</dcterms:modified>
</cp:coreProperties>
</file>